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255" windowWidth="12390" windowHeight="9150" tabRatio="710" activeTab="0"/>
  </bookViews>
  <sheets>
    <sheet name="GUI" sheetId="1" r:id="rId1"/>
    <sheet name="Boxes" sheetId="2" r:id="rId2"/>
    <sheet name="Matrix" sheetId="3" r:id="rId3"/>
    <sheet name="M&lt;25" sheetId="4" r:id="rId4"/>
    <sheet name="M25-29" sheetId="5" r:id="rId5"/>
    <sheet name="M30-34" sheetId="6" r:id="rId6"/>
    <sheet name="M35-39" sheetId="7" r:id="rId7"/>
    <sheet name="M40-44" sheetId="8" r:id="rId8"/>
    <sheet name="M45-49" sheetId="9" r:id="rId9"/>
    <sheet name="M50-54" sheetId="10" r:id="rId10"/>
    <sheet name="M55+" sheetId="11" r:id="rId11"/>
    <sheet name="F&lt;25" sheetId="12" r:id="rId12"/>
    <sheet name="F25-29" sheetId="13" r:id="rId13"/>
    <sheet name="F30-34" sheetId="14" r:id="rId14"/>
    <sheet name="F35-39" sheetId="15" r:id="rId15"/>
    <sheet name="F40-44" sheetId="16" r:id="rId16"/>
    <sheet name="F45-49" sheetId="17" r:id="rId17"/>
    <sheet name="F50-54" sheetId="18" r:id="rId18"/>
    <sheet name="F55+" sheetId="19" r:id="rId19"/>
  </sheets>
  <definedNames/>
  <calcPr fullCalcOnLoad="1"/>
</workbook>
</file>

<file path=xl/sharedStrings.xml><?xml version="1.0" encoding="utf-8"?>
<sst xmlns="http://schemas.openxmlformats.org/spreadsheetml/2006/main" count="147" uniqueCount="58">
  <si>
    <t>Min</t>
  </si>
  <si>
    <t>Sec</t>
  </si>
  <si>
    <t>Points</t>
  </si>
  <si>
    <t>Abdominal Circumference</t>
  </si>
  <si>
    <t>Situps</t>
  </si>
  <si>
    <t>Pushups</t>
  </si>
  <si>
    <t>Time</t>
  </si>
  <si>
    <t>Gender</t>
  </si>
  <si>
    <t>Age</t>
  </si>
  <si>
    <t>Minutes</t>
  </si>
  <si>
    <t>Seconds</t>
  </si>
  <si>
    <t>M</t>
  </si>
  <si>
    <t>F</t>
  </si>
  <si>
    <t>M&gt;25</t>
  </si>
  <si>
    <t>M25-29</t>
  </si>
  <si>
    <t>M30-34</t>
  </si>
  <si>
    <t>M35-39</t>
  </si>
  <si>
    <t>M40-44</t>
  </si>
  <si>
    <t>M45-49</t>
  </si>
  <si>
    <t>M50-54</t>
  </si>
  <si>
    <t>M55+</t>
  </si>
  <si>
    <t>F25-29</t>
  </si>
  <si>
    <t>F30-34</t>
  </si>
  <si>
    <t>F35-39</t>
  </si>
  <si>
    <t>F40-44</t>
  </si>
  <si>
    <t>F45-49</t>
  </si>
  <si>
    <t>F50-54</t>
  </si>
  <si>
    <t>F55+</t>
  </si>
  <si>
    <t>Run</t>
  </si>
  <si>
    <t>AC</t>
  </si>
  <si>
    <t>Sex</t>
  </si>
  <si>
    <t>Enter Data</t>
  </si>
  <si>
    <t>Scores</t>
  </si>
  <si>
    <t>Run Time</t>
  </si>
  <si>
    <t>Excellent</t>
  </si>
  <si>
    <t>Good</t>
  </si>
  <si>
    <t>Marginal</t>
  </si>
  <si>
    <t>Poor</t>
  </si>
  <si>
    <t>F&lt;25</t>
  </si>
  <si>
    <t>Excellent = 90 and above</t>
  </si>
  <si>
    <t>Good = 75 - 89.99</t>
  </si>
  <si>
    <t>Marginal = 70 - 74.99</t>
  </si>
  <si>
    <t>Poor = 69.99 and below</t>
  </si>
  <si>
    <t>Rating -</t>
  </si>
  <si>
    <t>Total -</t>
  </si>
  <si>
    <t>(not official)</t>
  </si>
  <si>
    <t>Track your progress</t>
  </si>
  <si>
    <t>Date</t>
  </si>
  <si>
    <t>Run time</t>
  </si>
  <si>
    <t>Score</t>
  </si>
  <si>
    <t>Ab.Circ.</t>
  </si>
  <si>
    <t>This spreadsheet uses data from the fitness charts released in Oct 03.</t>
  </si>
  <si>
    <t>Sheets are protected (Tools, Protection), but password is blank.</t>
  </si>
  <si>
    <t>Please E-mail errors to:</t>
  </si>
  <si>
    <t>matthew.hammock@goodfellow.af.mil</t>
  </si>
  <si>
    <t>USAF Fitness Calculator V1.1</t>
  </si>
  <si>
    <t>V1.1 fixed errors in the M&lt;25 pushup and situp calculations</t>
  </si>
  <si>
    <t>V1.1 fixed inability to select a female waist smaller than 29.5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</si>
</sst>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0000"/>
    <numFmt numFmtId="168" formatCode="0.00_);\(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5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14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0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5" applyNumberFormat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43" fontId="0" fillId="2" borderId="0" xfId="15" applyFill="1" applyAlignment="1">
      <alignment/>
    </xf>
    <xf numFmtId="43" fontId="0" fillId="0" borderId="0" xfId="0" applyNumberFormat="1" applyAlignment="1">
      <alignment/>
    </xf>
    <xf numFmtId="0" fontId="0" fillId="3" borderId="0" xfId="0" applyFont="1" applyFill="1" applyAlignment="1">
      <alignment/>
    </xf>
    <xf numFmtId="43" fontId="0" fillId="0" borderId="0" xfId="15" applyFont="1" applyFill="1" applyAlignment="1">
      <alignment horizontal="center"/>
    </xf>
    <xf numFmtId="43" fontId="0" fillId="0" borderId="0" xfId="15" applyFont="1" applyFill="1" applyAlignment="1">
      <alignment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6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1" xfId="0" applyFill="1" applyBorder="1" applyAlignment="1">
      <alignment/>
    </xf>
    <xf numFmtId="0" fontId="3" fillId="2" borderId="1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5" xfId="0" applyFill="1" applyBorder="1" applyAlignment="1">
      <alignment/>
    </xf>
    <xf numFmtId="43" fontId="3" fillId="2" borderId="12" xfId="0" applyNumberFormat="1" applyFont="1" applyFill="1" applyBorder="1" applyAlignment="1">
      <alignment/>
    </xf>
    <xf numFmtId="43" fontId="3" fillId="4" borderId="7" xfId="0" applyNumberFormat="1" applyFont="1" applyFill="1" applyBorder="1" applyAlignment="1">
      <alignment/>
    </xf>
    <xf numFmtId="43" fontId="3" fillId="2" borderId="7" xfId="0" applyNumberFormat="1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6" fillId="7" borderId="17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 horizontal="center"/>
    </xf>
    <xf numFmtId="15" fontId="0" fillId="7" borderId="19" xfId="0" applyNumberFormat="1" applyFill="1" applyBorder="1" applyAlignment="1" applyProtection="1">
      <alignment/>
      <protection locked="0"/>
    </xf>
    <xf numFmtId="165" fontId="0" fillId="7" borderId="1" xfId="15" applyNumberFormat="1" applyFill="1" applyBorder="1" applyAlignment="1" applyProtection="1">
      <alignment/>
      <protection locked="0"/>
    </xf>
    <xf numFmtId="164" fontId="0" fillId="7" borderId="1" xfId="15" applyNumberFormat="1" applyFill="1" applyBorder="1" applyAlignment="1" applyProtection="1">
      <alignment/>
      <protection locked="0"/>
    </xf>
    <xf numFmtId="0" fontId="0" fillId="7" borderId="1" xfId="0" applyFill="1" applyBorder="1" applyAlignment="1" applyProtection="1">
      <alignment/>
      <protection locked="0"/>
    </xf>
    <xf numFmtId="43" fontId="0" fillId="7" borderId="18" xfId="15" applyFill="1" applyBorder="1" applyAlignment="1" applyProtection="1">
      <alignment/>
      <protection locked="0"/>
    </xf>
    <xf numFmtId="0" fontId="3" fillId="4" borderId="8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6" borderId="0" xfId="0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14" xfId="0" applyFont="1" applyFill="1" applyBorder="1" applyAlignment="1">
      <alignment/>
    </xf>
    <xf numFmtId="43" fontId="0" fillId="0" borderId="0" xfId="15" applyNumberFormat="1" applyAlignment="1">
      <alignment/>
    </xf>
    <xf numFmtId="43" fontId="0" fillId="0" borderId="0" xfId="15" applyNumberFormat="1" applyFont="1" applyAlignment="1">
      <alignment/>
    </xf>
    <xf numFmtId="43" fontId="0" fillId="0" borderId="1" xfId="15" applyNumberFormat="1" applyBorder="1" applyAlignment="1">
      <alignment/>
    </xf>
    <xf numFmtId="0" fontId="0" fillId="8" borderId="0" xfId="0" applyFill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13" fillId="8" borderId="0" xfId="0" applyFont="1" applyFill="1" applyAlignment="1">
      <alignment horizontal="left"/>
    </xf>
    <xf numFmtId="0" fontId="5" fillId="7" borderId="6" xfId="20" applyFont="1" applyFill="1" applyBorder="1" applyAlignment="1">
      <alignment horizontal="center"/>
    </xf>
    <xf numFmtId="0" fontId="5" fillId="7" borderId="15" xfId="20" applyFont="1" applyFill="1" applyBorder="1" applyAlignment="1">
      <alignment horizontal="center"/>
    </xf>
    <xf numFmtId="0" fontId="5" fillId="7" borderId="11" xfId="2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7" borderId="16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5</xdr:row>
      <xdr:rowOff>38100</xdr:rowOff>
    </xdr:from>
    <xdr:to>
      <xdr:col>6</xdr:col>
      <xdr:colOff>638175</xdr:colOff>
      <xdr:row>10</xdr:row>
      <xdr:rowOff>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742950"/>
          <a:ext cx="14573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thew.hammock@goodfellow.af.mi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workbookViewId="0" topLeftCell="A1">
      <selection activeCell="S10" sqref="S10"/>
    </sheetView>
  </sheetViews>
  <sheetFormatPr defaultColWidth="9.140625" defaultRowHeight="12.75"/>
  <cols>
    <col min="1" max="2" width="1.1484375" style="0" customWidth="1"/>
    <col min="3" max="3" width="0.85546875" style="0" customWidth="1"/>
    <col min="4" max="4" width="10.7109375" style="0" customWidth="1"/>
    <col min="5" max="5" width="16.8515625" style="0" customWidth="1"/>
    <col min="6" max="6" width="15.8515625" style="0" customWidth="1"/>
    <col min="7" max="7" width="12.8515625" style="0" customWidth="1"/>
    <col min="8" max="8" width="0.9921875" style="0" customWidth="1"/>
    <col min="9" max="9" width="1.1484375" style="0" customWidth="1"/>
    <col min="10" max="10" width="1.28515625" style="0" customWidth="1"/>
    <col min="11" max="12" width="0.9921875" style="0" customWidth="1"/>
    <col min="14" max="15" width="4.140625" style="0" bestFit="1" customWidth="1"/>
    <col min="16" max="16" width="7.140625" style="0" bestFit="1" customWidth="1"/>
    <col min="17" max="17" width="8.00390625" style="0" bestFit="1" customWidth="1"/>
    <col min="18" max="18" width="6.00390625" style="0" bestFit="1" customWidth="1"/>
    <col min="19" max="19" width="6.7109375" style="0" bestFit="1" customWidth="1"/>
    <col min="20" max="21" width="0.85546875" style="0" customWidth="1"/>
  </cols>
  <sheetData>
    <row r="1" spans="1:30" ht="6" customHeight="1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5.25" customHeight="1" thickBot="1">
      <c r="A2" s="68"/>
      <c r="B2" s="40"/>
      <c r="C2" s="41"/>
      <c r="D2" s="41"/>
      <c r="E2" s="41"/>
      <c r="F2" s="41"/>
      <c r="G2" s="41"/>
      <c r="H2" s="41"/>
      <c r="I2" s="42"/>
      <c r="J2" s="68"/>
      <c r="K2" s="40"/>
      <c r="L2" s="41"/>
      <c r="M2" s="41"/>
      <c r="N2" s="41"/>
      <c r="O2" s="41"/>
      <c r="P2" s="41"/>
      <c r="Q2" s="41"/>
      <c r="R2" s="41"/>
      <c r="S2" s="41"/>
      <c r="T2" s="41"/>
      <c r="U2" s="42"/>
      <c r="V2" s="68"/>
      <c r="W2" s="68"/>
      <c r="X2" s="68"/>
      <c r="Y2" s="68"/>
      <c r="Z2" s="68"/>
      <c r="AA2" s="68"/>
      <c r="AB2" s="68"/>
      <c r="AC2" s="68"/>
      <c r="AD2" s="68"/>
    </row>
    <row r="3" spans="1:30" ht="5.25" customHeight="1" thickBot="1">
      <c r="A3" s="68"/>
      <c r="B3" s="43"/>
      <c r="C3" s="36"/>
      <c r="D3" s="33"/>
      <c r="E3" s="33"/>
      <c r="F3" s="33"/>
      <c r="G3" s="33"/>
      <c r="H3" s="37"/>
      <c r="I3" s="44"/>
      <c r="J3" s="68"/>
      <c r="K3" s="43"/>
      <c r="L3" s="36"/>
      <c r="M3" s="33"/>
      <c r="N3" s="33"/>
      <c r="O3" s="33"/>
      <c r="P3" s="33"/>
      <c r="Q3" s="33"/>
      <c r="R3" s="33"/>
      <c r="S3" s="33"/>
      <c r="T3" s="37"/>
      <c r="U3" s="44"/>
      <c r="V3" s="68"/>
      <c r="W3" s="68"/>
      <c r="X3" s="68"/>
      <c r="Y3" s="68"/>
      <c r="Z3" s="68"/>
      <c r="AA3" s="68"/>
      <c r="AB3" s="68"/>
      <c r="AC3" s="68"/>
      <c r="AD3" s="68"/>
    </row>
    <row r="4" spans="1:30" ht="25.5" customHeight="1" thickBot="1">
      <c r="A4" s="68"/>
      <c r="B4" s="43"/>
      <c r="C4" s="34"/>
      <c r="D4" s="83" t="s">
        <v>55</v>
      </c>
      <c r="E4" s="84"/>
      <c r="F4" s="84"/>
      <c r="G4" s="84"/>
      <c r="H4" s="34"/>
      <c r="I4" s="44"/>
      <c r="J4" s="68"/>
      <c r="K4" s="43"/>
      <c r="L4" s="34"/>
      <c r="M4" s="83" t="s">
        <v>46</v>
      </c>
      <c r="N4" s="83"/>
      <c r="O4" s="83"/>
      <c r="P4" s="83"/>
      <c r="Q4" s="84"/>
      <c r="R4" s="84"/>
      <c r="S4" s="84"/>
      <c r="T4" s="34"/>
      <c r="U4" s="44"/>
      <c r="V4" s="68"/>
      <c r="W4" s="68"/>
      <c r="X4" s="68"/>
      <c r="Y4" s="68"/>
      <c r="Z4" s="68"/>
      <c r="AA4" s="68"/>
      <c r="AB4" s="68"/>
      <c r="AC4" s="68"/>
      <c r="AD4" s="68"/>
    </row>
    <row r="5" spans="1:30" ht="13.5" thickBot="1">
      <c r="A5" s="68"/>
      <c r="B5" s="43"/>
      <c r="C5" s="34"/>
      <c r="D5" s="85" t="s">
        <v>45</v>
      </c>
      <c r="E5" s="86"/>
      <c r="F5" s="86"/>
      <c r="G5" s="87"/>
      <c r="H5" s="34"/>
      <c r="I5" s="44"/>
      <c r="J5" s="68"/>
      <c r="K5" s="43"/>
      <c r="L5" s="34"/>
      <c r="M5" s="69"/>
      <c r="N5" s="69"/>
      <c r="O5" s="69"/>
      <c r="P5" s="69"/>
      <c r="Q5" s="69"/>
      <c r="R5" s="69"/>
      <c r="S5" s="69"/>
      <c r="T5" s="34"/>
      <c r="U5" s="44"/>
      <c r="V5" s="68"/>
      <c r="W5" s="68"/>
      <c r="X5" s="68"/>
      <c r="Y5" s="68"/>
      <c r="Z5" s="68"/>
      <c r="AA5" s="68"/>
      <c r="AB5" s="68"/>
      <c r="AC5" s="68"/>
      <c r="AD5" s="68"/>
    </row>
    <row r="6" spans="1:30" ht="15.75" customHeight="1" thickBot="1">
      <c r="A6" s="68"/>
      <c r="B6" s="43"/>
      <c r="C6" s="34"/>
      <c r="D6" s="69"/>
      <c r="E6" s="69"/>
      <c r="F6" s="69"/>
      <c r="G6" s="69"/>
      <c r="H6" s="34"/>
      <c r="I6" s="44"/>
      <c r="J6" s="68"/>
      <c r="K6" s="43"/>
      <c r="L6" s="50"/>
      <c r="M6" s="58"/>
      <c r="N6" s="88" t="s">
        <v>48</v>
      </c>
      <c r="O6" s="89"/>
      <c r="P6" s="88"/>
      <c r="Q6" s="90"/>
      <c r="R6" s="90"/>
      <c r="S6" s="91"/>
      <c r="T6" s="51"/>
      <c r="U6" s="44"/>
      <c r="V6" s="68"/>
      <c r="W6" s="68"/>
      <c r="X6" s="68"/>
      <c r="Y6" s="68"/>
      <c r="Z6" s="68"/>
      <c r="AA6" s="68"/>
      <c r="AB6" s="68"/>
      <c r="AC6" s="68"/>
      <c r="AD6" s="68"/>
    </row>
    <row r="7" spans="1:30" ht="22.5" customHeight="1">
      <c r="A7" s="68"/>
      <c r="B7" s="43"/>
      <c r="C7" s="34"/>
      <c r="D7" s="95" t="s">
        <v>31</v>
      </c>
      <c r="E7" s="69"/>
      <c r="F7" s="69"/>
      <c r="G7" s="69"/>
      <c r="H7" s="34"/>
      <c r="I7" s="44"/>
      <c r="J7" s="68"/>
      <c r="K7" s="43"/>
      <c r="L7" s="50"/>
      <c r="M7" s="61" t="s">
        <v>47</v>
      </c>
      <c r="N7" s="59" t="s">
        <v>0</v>
      </c>
      <c r="O7" s="59" t="s">
        <v>1</v>
      </c>
      <c r="P7" s="59" t="s">
        <v>50</v>
      </c>
      <c r="Q7" s="59" t="s">
        <v>5</v>
      </c>
      <c r="R7" s="59" t="s">
        <v>4</v>
      </c>
      <c r="S7" s="60" t="s">
        <v>49</v>
      </c>
      <c r="T7" s="51"/>
      <c r="U7" s="44"/>
      <c r="V7" s="68"/>
      <c r="W7" s="68"/>
      <c r="X7" s="68"/>
      <c r="Y7" s="68"/>
      <c r="Z7" s="68"/>
      <c r="AA7" s="68"/>
      <c r="AB7" s="68"/>
      <c r="AC7" s="68"/>
      <c r="AD7" s="68"/>
    </row>
    <row r="8" spans="1:30" ht="22.5" customHeight="1" thickBot="1">
      <c r="A8" s="68"/>
      <c r="B8" s="43"/>
      <c r="C8" s="34"/>
      <c r="D8" s="96"/>
      <c r="E8" s="69"/>
      <c r="F8" s="69"/>
      <c r="G8" s="69"/>
      <c r="H8" s="34"/>
      <c r="I8" s="44"/>
      <c r="J8" s="68"/>
      <c r="K8" s="43"/>
      <c r="L8" s="50"/>
      <c r="M8" s="62"/>
      <c r="N8" s="63"/>
      <c r="O8" s="63"/>
      <c r="P8" s="64"/>
      <c r="Q8" s="65"/>
      <c r="R8" s="65"/>
      <c r="S8" s="66"/>
      <c r="T8" s="51"/>
      <c r="U8" s="44"/>
      <c r="V8" s="68"/>
      <c r="W8" s="68"/>
      <c r="X8" s="68"/>
      <c r="Y8" s="68"/>
      <c r="Z8" s="68"/>
      <c r="AA8" s="68"/>
      <c r="AB8" s="68"/>
      <c r="AC8" s="68"/>
      <c r="AD8" s="68"/>
    </row>
    <row r="9" spans="1:30" ht="22.5" customHeight="1" thickBot="1">
      <c r="A9" s="68"/>
      <c r="B9" s="43"/>
      <c r="C9" s="34"/>
      <c r="D9" s="27"/>
      <c r="E9" s="28" t="s">
        <v>7</v>
      </c>
      <c r="F9" s="69"/>
      <c r="G9" s="69"/>
      <c r="H9" s="34"/>
      <c r="I9" s="44"/>
      <c r="J9" s="68"/>
      <c r="K9" s="43"/>
      <c r="L9" s="50"/>
      <c r="M9" s="62"/>
      <c r="N9" s="63"/>
      <c r="O9" s="63"/>
      <c r="P9" s="64"/>
      <c r="Q9" s="65"/>
      <c r="R9" s="65"/>
      <c r="S9" s="66"/>
      <c r="T9" s="51"/>
      <c r="U9" s="44"/>
      <c r="V9" s="68"/>
      <c r="W9" s="68"/>
      <c r="X9" s="68"/>
      <c r="Y9" s="68"/>
      <c r="Z9" s="68"/>
      <c r="AA9" s="68"/>
      <c r="AB9" s="68"/>
      <c r="AC9" s="68"/>
      <c r="AD9" s="68"/>
    </row>
    <row r="10" spans="1:30" ht="22.5" customHeight="1" thickBot="1">
      <c r="A10" s="68"/>
      <c r="B10" s="43"/>
      <c r="C10" s="34"/>
      <c r="D10" s="30"/>
      <c r="E10" s="29" t="s">
        <v>8</v>
      </c>
      <c r="F10" s="69"/>
      <c r="G10" s="69"/>
      <c r="H10" s="34"/>
      <c r="I10" s="44"/>
      <c r="J10" s="68"/>
      <c r="K10" s="43"/>
      <c r="L10" s="50"/>
      <c r="M10" s="62"/>
      <c r="N10" s="63"/>
      <c r="O10" s="63"/>
      <c r="P10" s="64"/>
      <c r="Q10" s="65"/>
      <c r="R10" s="65"/>
      <c r="S10" s="66"/>
      <c r="T10" s="51"/>
      <c r="U10" s="44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22.5" customHeight="1" thickBot="1">
      <c r="A11" s="68"/>
      <c r="B11" s="43"/>
      <c r="C11" s="34"/>
      <c r="D11" s="31"/>
      <c r="E11" s="22" t="s">
        <v>9</v>
      </c>
      <c r="F11" s="98" t="s">
        <v>33</v>
      </c>
      <c r="G11" s="57" t="s">
        <v>32</v>
      </c>
      <c r="H11" s="34"/>
      <c r="I11" s="44"/>
      <c r="J11" s="68"/>
      <c r="K11" s="43"/>
      <c r="L11" s="50"/>
      <c r="M11" s="62"/>
      <c r="N11" s="63"/>
      <c r="O11" s="63"/>
      <c r="P11" s="64"/>
      <c r="Q11" s="65"/>
      <c r="R11" s="65"/>
      <c r="S11" s="66"/>
      <c r="T11" s="51"/>
      <c r="U11" s="44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22.5" customHeight="1" thickBot="1">
      <c r="A12" s="68"/>
      <c r="B12" s="43"/>
      <c r="C12" s="34"/>
      <c r="D12" s="32"/>
      <c r="E12" s="23" t="s">
        <v>10</v>
      </c>
      <c r="F12" s="99"/>
      <c r="G12" s="54">
        <f>Matrix!C16</f>
        <v>47.5</v>
      </c>
      <c r="H12" s="34"/>
      <c r="I12" s="44"/>
      <c r="J12" s="68"/>
      <c r="K12" s="43"/>
      <c r="L12" s="50"/>
      <c r="M12" s="62"/>
      <c r="N12" s="63"/>
      <c r="O12" s="63"/>
      <c r="P12" s="64"/>
      <c r="Q12" s="65"/>
      <c r="R12" s="65"/>
      <c r="S12" s="66"/>
      <c r="T12" s="51"/>
      <c r="U12" s="44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22.5" customHeight="1" thickBot="1">
      <c r="A13" s="68"/>
      <c r="B13" s="43"/>
      <c r="C13" s="34"/>
      <c r="D13" s="21"/>
      <c r="E13" s="100" t="s">
        <v>3</v>
      </c>
      <c r="F13" s="101"/>
      <c r="G13" s="55">
        <f>Matrix!C17</f>
        <v>27.5</v>
      </c>
      <c r="H13" s="34"/>
      <c r="I13" s="44"/>
      <c r="J13" s="68"/>
      <c r="K13" s="43"/>
      <c r="L13" s="50"/>
      <c r="M13" s="62"/>
      <c r="N13" s="63"/>
      <c r="O13" s="63"/>
      <c r="P13" s="64"/>
      <c r="Q13" s="65"/>
      <c r="R13" s="65"/>
      <c r="S13" s="66"/>
      <c r="T13" s="51"/>
      <c r="U13" s="44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22.5" customHeight="1" thickBot="1">
      <c r="A14" s="68"/>
      <c r="B14" s="43"/>
      <c r="C14" s="34"/>
      <c r="D14" s="25"/>
      <c r="E14" s="24" t="s">
        <v>5</v>
      </c>
      <c r="F14" s="27"/>
      <c r="G14" s="56">
        <f>Matrix!C18</f>
        <v>7.75</v>
      </c>
      <c r="H14" s="34"/>
      <c r="I14" s="44"/>
      <c r="J14" s="68"/>
      <c r="K14" s="43"/>
      <c r="L14" s="50"/>
      <c r="M14" s="62"/>
      <c r="N14" s="63"/>
      <c r="O14" s="63"/>
      <c r="P14" s="64"/>
      <c r="Q14" s="65"/>
      <c r="R14" s="65"/>
      <c r="S14" s="66"/>
      <c r="T14" s="51"/>
      <c r="U14" s="44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22.5" customHeight="1" thickBot="1">
      <c r="A15" s="68"/>
      <c r="B15" s="43"/>
      <c r="C15" s="34"/>
      <c r="D15" s="21"/>
      <c r="E15" s="20" t="s">
        <v>4</v>
      </c>
      <c r="F15" s="26"/>
      <c r="G15" s="55">
        <f>Matrix!C19</f>
        <v>8.75</v>
      </c>
      <c r="H15" s="34"/>
      <c r="I15" s="44"/>
      <c r="J15" s="68"/>
      <c r="K15" s="43"/>
      <c r="L15" s="50"/>
      <c r="M15" s="62"/>
      <c r="N15" s="63"/>
      <c r="O15" s="63"/>
      <c r="P15" s="64"/>
      <c r="Q15" s="65"/>
      <c r="R15" s="65"/>
      <c r="S15" s="66"/>
      <c r="T15" s="51"/>
      <c r="U15" s="44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22.5" customHeight="1" thickBot="1">
      <c r="A16" s="68"/>
      <c r="B16" s="43"/>
      <c r="C16" s="34"/>
      <c r="D16" s="70"/>
      <c r="E16" s="71"/>
      <c r="F16" s="48" t="s">
        <v>44</v>
      </c>
      <c r="G16" s="56">
        <f>SUM(G12:G15)</f>
        <v>91.5</v>
      </c>
      <c r="H16" s="34"/>
      <c r="I16" s="44"/>
      <c r="J16" s="68"/>
      <c r="K16" s="43"/>
      <c r="L16" s="50"/>
      <c r="M16" s="62"/>
      <c r="N16" s="63"/>
      <c r="O16" s="63"/>
      <c r="P16" s="64"/>
      <c r="Q16" s="65"/>
      <c r="R16" s="65"/>
      <c r="S16" s="66"/>
      <c r="T16" s="51"/>
      <c r="U16" s="44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22.5" customHeight="1" thickBot="1">
      <c r="A17" s="68"/>
      <c r="B17" s="43"/>
      <c r="C17" s="34"/>
      <c r="D17" s="70"/>
      <c r="E17" s="71"/>
      <c r="F17" s="49" t="s">
        <v>43</v>
      </c>
      <c r="G17" s="67" t="str">
        <f>LOOKUP(G16,Matrix!D22:E25)</f>
        <v>Excellent</v>
      </c>
      <c r="H17" s="35"/>
      <c r="I17" s="44"/>
      <c r="J17" s="68"/>
      <c r="K17" s="43"/>
      <c r="L17" s="50"/>
      <c r="M17" s="62"/>
      <c r="N17" s="63"/>
      <c r="O17" s="63"/>
      <c r="P17" s="64"/>
      <c r="Q17" s="65"/>
      <c r="R17" s="65"/>
      <c r="S17" s="66"/>
      <c r="T17" s="52"/>
      <c r="U17" s="44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15" customHeight="1" thickBot="1">
      <c r="A18" s="68"/>
      <c r="B18" s="43"/>
      <c r="C18" s="34"/>
      <c r="D18" s="69"/>
      <c r="E18" s="69"/>
      <c r="F18" s="69"/>
      <c r="G18" s="69"/>
      <c r="H18" s="35"/>
      <c r="I18" s="44"/>
      <c r="J18" s="68"/>
      <c r="K18" s="43"/>
      <c r="L18" s="50"/>
      <c r="M18" s="62"/>
      <c r="N18" s="63"/>
      <c r="O18" s="63"/>
      <c r="P18" s="64"/>
      <c r="Q18" s="65"/>
      <c r="R18" s="65"/>
      <c r="S18" s="66"/>
      <c r="T18" s="52"/>
      <c r="U18" s="44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12.75">
      <c r="A19" s="68"/>
      <c r="B19" s="43"/>
      <c r="C19" s="34"/>
      <c r="D19" s="102" t="s">
        <v>39</v>
      </c>
      <c r="E19" s="102"/>
      <c r="F19" s="102"/>
      <c r="G19" s="102"/>
      <c r="H19" s="35"/>
      <c r="I19" s="44"/>
      <c r="J19" s="68"/>
      <c r="K19" s="43"/>
      <c r="L19" s="50"/>
      <c r="M19" s="62"/>
      <c r="N19" s="63"/>
      <c r="O19" s="63"/>
      <c r="P19" s="64"/>
      <c r="Q19" s="65"/>
      <c r="R19" s="65"/>
      <c r="S19" s="66"/>
      <c r="T19" s="52"/>
      <c r="U19" s="44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12.75">
      <c r="A20" s="68"/>
      <c r="B20" s="43"/>
      <c r="C20" s="34"/>
      <c r="D20" s="103" t="s">
        <v>40</v>
      </c>
      <c r="E20" s="103"/>
      <c r="F20" s="103"/>
      <c r="G20" s="103"/>
      <c r="H20" s="35"/>
      <c r="I20" s="44"/>
      <c r="J20" s="68"/>
      <c r="K20" s="43"/>
      <c r="L20" s="50"/>
      <c r="M20" s="62"/>
      <c r="N20" s="63"/>
      <c r="O20" s="63"/>
      <c r="P20" s="64"/>
      <c r="Q20" s="65"/>
      <c r="R20" s="65"/>
      <c r="S20" s="66"/>
      <c r="T20" s="52"/>
      <c r="U20" s="44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12.75">
      <c r="A21" s="68"/>
      <c r="B21" s="43"/>
      <c r="C21" s="34"/>
      <c r="D21" s="104" t="s">
        <v>41</v>
      </c>
      <c r="E21" s="104"/>
      <c r="F21" s="104"/>
      <c r="G21" s="104"/>
      <c r="H21" s="35"/>
      <c r="I21" s="44"/>
      <c r="J21" s="68"/>
      <c r="K21" s="43"/>
      <c r="L21" s="50"/>
      <c r="M21" s="62"/>
      <c r="N21" s="63"/>
      <c r="O21" s="63"/>
      <c r="P21" s="64"/>
      <c r="Q21" s="65"/>
      <c r="R21" s="65"/>
      <c r="S21" s="66"/>
      <c r="T21" s="52"/>
      <c r="U21" s="44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13.5" thickBot="1">
      <c r="A22" s="68"/>
      <c r="B22" s="43"/>
      <c r="C22" s="34"/>
      <c r="D22" s="97" t="s">
        <v>42</v>
      </c>
      <c r="E22" s="97"/>
      <c r="F22" s="97"/>
      <c r="G22" s="97"/>
      <c r="H22" s="35"/>
      <c r="I22" s="44"/>
      <c r="J22" s="68"/>
      <c r="K22" s="43"/>
      <c r="L22" s="50"/>
      <c r="M22" s="62"/>
      <c r="N22" s="63"/>
      <c r="O22" s="63"/>
      <c r="P22" s="64"/>
      <c r="Q22" s="65"/>
      <c r="R22" s="65"/>
      <c r="S22" s="66"/>
      <c r="T22" s="52"/>
      <c r="U22" s="44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12.75" customHeight="1">
      <c r="A23" s="68"/>
      <c r="B23" s="43"/>
      <c r="C23" s="34"/>
      <c r="D23" s="92" t="s">
        <v>52</v>
      </c>
      <c r="E23" s="93"/>
      <c r="F23" s="93"/>
      <c r="G23" s="94"/>
      <c r="H23" s="35"/>
      <c r="I23" s="44"/>
      <c r="J23" s="68"/>
      <c r="K23" s="43"/>
      <c r="L23" s="50"/>
      <c r="M23" s="62"/>
      <c r="N23" s="63"/>
      <c r="O23" s="63"/>
      <c r="P23" s="64"/>
      <c r="Q23" s="65"/>
      <c r="R23" s="65"/>
      <c r="S23" s="66"/>
      <c r="T23" s="52"/>
      <c r="U23" s="44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12.75" customHeight="1">
      <c r="A24" s="68"/>
      <c r="B24" s="43"/>
      <c r="C24" s="34"/>
      <c r="D24" s="76" t="s">
        <v>51</v>
      </c>
      <c r="E24" s="77"/>
      <c r="F24" s="77"/>
      <c r="G24" s="78"/>
      <c r="H24" s="35"/>
      <c r="I24" s="44"/>
      <c r="J24" s="68"/>
      <c r="K24" s="43"/>
      <c r="L24" s="50"/>
      <c r="M24" s="62"/>
      <c r="N24" s="63"/>
      <c r="O24" s="63"/>
      <c r="P24" s="64"/>
      <c r="Q24" s="65"/>
      <c r="R24" s="65"/>
      <c r="S24" s="66"/>
      <c r="T24" s="52"/>
      <c r="U24" s="44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12.75" customHeight="1">
      <c r="A25" s="68"/>
      <c r="B25" s="43"/>
      <c r="C25" s="34"/>
      <c r="D25" s="76" t="s">
        <v>53</v>
      </c>
      <c r="E25" s="77"/>
      <c r="F25" s="77"/>
      <c r="G25" s="78"/>
      <c r="H25" s="35"/>
      <c r="I25" s="44"/>
      <c r="J25" s="68"/>
      <c r="K25" s="43"/>
      <c r="L25" s="50"/>
      <c r="M25" s="62"/>
      <c r="N25" s="63"/>
      <c r="O25" s="63"/>
      <c r="P25" s="64"/>
      <c r="Q25" s="65"/>
      <c r="R25" s="65"/>
      <c r="S25" s="66"/>
      <c r="T25" s="52"/>
      <c r="U25" s="44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13.5" thickBot="1">
      <c r="A26" s="68"/>
      <c r="B26" s="43"/>
      <c r="C26" s="34"/>
      <c r="D26" s="80" t="s">
        <v>54</v>
      </c>
      <c r="E26" s="81"/>
      <c r="F26" s="81"/>
      <c r="G26" s="82"/>
      <c r="H26" s="35"/>
      <c r="I26" s="44"/>
      <c r="J26" s="68"/>
      <c r="K26" s="43"/>
      <c r="L26" s="50"/>
      <c r="M26" s="62"/>
      <c r="N26" s="63"/>
      <c r="O26" s="63"/>
      <c r="P26" s="64"/>
      <c r="Q26" s="65"/>
      <c r="R26" s="65"/>
      <c r="S26" s="66"/>
      <c r="T26" s="52"/>
      <c r="U26" s="44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4.5" customHeight="1" thickBot="1">
      <c r="A27" s="68"/>
      <c r="B27" s="43"/>
      <c r="C27" s="39"/>
      <c r="D27" s="33"/>
      <c r="E27" s="33"/>
      <c r="F27" s="33"/>
      <c r="G27" s="33"/>
      <c r="H27" s="38"/>
      <c r="I27" s="44"/>
      <c r="J27" s="68"/>
      <c r="K27" s="43"/>
      <c r="L27" s="39"/>
      <c r="M27" s="53"/>
      <c r="N27" s="53"/>
      <c r="O27" s="53"/>
      <c r="P27" s="53"/>
      <c r="Q27" s="53"/>
      <c r="R27" s="53"/>
      <c r="S27" s="53"/>
      <c r="T27" s="38"/>
      <c r="U27" s="44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4.5" customHeight="1" thickBot="1">
      <c r="A28" s="68"/>
      <c r="B28" s="45"/>
      <c r="C28" s="46"/>
      <c r="D28" s="46"/>
      <c r="E28" s="46"/>
      <c r="F28" s="46"/>
      <c r="G28" s="46"/>
      <c r="H28" s="46"/>
      <c r="I28" s="47"/>
      <c r="J28" s="68"/>
      <c r="K28" s="45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12.75">
      <c r="A29" s="68"/>
      <c r="B29" s="68"/>
      <c r="C29" s="68"/>
      <c r="D29" s="79" t="s">
        <v>56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12.75">
      <c r="A30" s="68"/>
      <c r="B30" s="68"/>
      <c r="C30" s="68"/>
      <c r="D30" s="79" t="s">
        <v>57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12.75">
      <c r="A31" s="68"/>
      <c r="B31" s="68"/>
      <c r="C31" s="68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12.75">
      <c r="A32" s="68"/>
      <c r="B32" s="68"/>
      <c r="C32" s="68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12.75">
      <c r="A33" s="68"/>
      <c r="B33" s="68"/>
      <c r="C33" s="68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12.75">
      <c r="A34" s="68"/>
      <c r="B34" s="68"/>
      <c r="C34" s="6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12.75">
      <c r="A35" s="68"/>
      <c r="B35" s="68"/>
      <c r="C35" s="68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12.75">
      <c r="A36" s="68"/>
      <c r="B36" s="68"/>
      <c r="C36" s="68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</sheetData>
  <mergeCells count="24">
    <mergeCell ref="D23:G23"/>
    <mergeCell ref="D7:D8"/>
    <mergeCell ref="D22:G22"/>
    <mergeCell ref="F11:F12"/>
    <mergeCell ref="E13:F13"/>
    <mergeCell ref="D19:G19"/>
    <mergeCell ref="D20:G20"/>
    <mergeCell ref="D21:G21"/>
    <mergeCell ref="M4:S4"/>
    <mergeCell ref="D4:G4"/>
    <mergeCell ref="D5:G5"/>
    <mergeCell ref="N6:O6"/>
    <mergeCell ref="P6:S6"/>
    <mergeCell ref="D24:G24"/>
    <mergeCell ref="D29:S29"/>
    <mergeCell ref="D30:S30"/>
    <mergeCell ref="D31:S31"/>
    <mergeCell ref="D25:G25"/>
    <mergeCell ref="D26:G26"/>
    <mergeCell ref="D36:S36"/>
    <mergeCell ref="D32:S32"/>
    <mergeCell ref="D33:S33"/>
    <mergeCell ref="D34:S34"/>
    <mergeCell ref="D35:S35"/>
  </mergeCells>
  <hyperlinks>
    <hyperlink ref="D26:E26" r:id="rId1" display="matthew.hammock@goodfellow.af.mil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5.00390625" style="0" bestFit="1" customWidth="1"/>
    <col min="4" max="4" width="4.28125" style="0" bestFit="1" customWidth="1"/>
    <col min="5" max="5" width="3.00390625" style="0" bestFit="1" customWidth="1"/>
    <col min="6" max="12" width="6.7109375" style="0" bestFit="1" customWidth="1"/>
  </cols>
  <sheetData>
    <row r="2" spans="1:12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</row>
    <row r="3" spans="1:12" ht="12.75">
      <c r="A3" s="7">
        <v>0</v>
      </c>
      <c r="B3" s="7">
        <v>0</v>
      </c>
      <c r="C3">
        <v>11</v>
      </c>
      <c r="D3" s="14">
        <v>6</v>
      </c>
      <c r="E3">
        <f>IF((Boxes!$C$3+(Boxes!$D$3/60))&lt;=(C3+(D3/60)),IF((Boxes!$C$3+(Boxes!$D$3/60))&gt;=(A3+(B3/60)),F3,0),0)</f>
        <v>50</v>
      </c>
      <c r="F3" s="2">
        <v>50</v>
      </c>
      <c r="G3" s="18">
        <v>32.5</v>
      </c>
      <c r="H3" s="18">
        <v>28.75</v>
      </c>
      <c r="I3" s="18">
        <v>1</v>
      </c>
      <c r="J3" s="18">
        <v>1</v>
      </c>
      <c r="K3" s="18">
        <v>12</v>
      </c>
      <c r="L3" s="18">
        <v>2</v>
      </c>
    </row>
    <row r="4" spans="1:12" ht="12.75">
      <c r="A4" s="14">
        <f aca="true" t="shared" si="0" ref="A4:A24">C3</f>
        <v>11</v>
      </c>
      <c r="B4" s="14">
        <f aca="true" t="shared" si="1" ref="B4:B24">D3+1</f>
        <v>7</v>
      </c>
      <c r="C4" s="7">
        <v>11</v>
      </c>
      <c r="D4" s="7">
        <v>24</v>
      </c>
      <c r="E4">
        <f>IF((Boxes!$C$3+(Boxes!$D$3/60))&lt;=(C4+(D4/60)),IF((Boxes!$C$3+(Boxes!$D$3/60))&gt;=(A4+(B4/60)),F4,0),0)</f>
        <v>0</v>
      </c>
      <c r="F4" s="2">
        <v>47.5</v>
      </c>
      <c r="G4" s="18">
        <v>33</v>
      </c>
      <c r="H4" s="18">
        <v>27.5</v>
      </c>
      <c r="I4" s="18">
        <v>2</v>
      </c>
      <c r="J4" s="18">
        <v>2</v>
      </c>
      <c r="K4" s="18">
        <v>14</v>
      </c>
      <c r="L4" s="18">
        <v>4</v>
      </c>
    </row>
    <row r="5" spans="1:12" ht="12.75">
      <c r="A5" s="14">
        <f t="shared" si="0"/>
        <v>11</v>
      </c>
      <c r="B5" s="14">
        <f t="shared" si="1"/>
        <v>25</v>
      </c>
      <c r="C5" s="7">
        <v>11</v>
      </c>
      <c r="D5" s="7">
        <v>36</v>
      </c>
      <c r="E5">
        <f>IF((Boxes!$C$3+(Boxes!$D$3/60))&lt;=(C5+(D5/60)),IF((Boxes!$C$3+(Boxes!$D$3/60))&gt;=(A5+(B5/60)),F5,0),0)</f>
        <v>0</v>
      </c>
      <c r="F5" s="2">
        <v>45</v>
      </c>
      <c r="G5" s="18">
        <v>33.5</v>
      </c>
      <c r="H5" s="18">
        <v>26.25</v>
      </c>
      <c r="I5" s="18">
        <v>3</v>
      </c>
      <c r="J5" s="18">
        <v>3</v>
      </c>
      <c r="K5" s="18">
        <v>15</v>
      </c>
      <c r="L5" s="18">
        <v>6</v>
      </c>
    </row>
    <row r="6" spans="1:12" ht="12.75">
      <c r="A6" s="14">
        <f t="shared" si="0"/>
        <v>11</v>
      </c>
      <c r="B6" s="14">
        <f t="shared" si="1"/>
        <v>37</v>
      </c>
      <c r="C6" s="7">
        <v>12</v>
      </c>
      <c r="D6" s="7">
        <v>12</v>
      </c>
      <c r="E6">
        <f>IF((Boxes!$C$3+(Boxes!$D$3/60))&lt;=(C6+(D6/60)),IF((Boxes!$C$3+(Boxes!$D$3/60))&gt;=(A6+(B6/60)),F6,0),0)</f>
        <v>0</v>
      </c>
      <c r="F6" s="2">
        <v>43.5</v>
      </c>
      <c r="G6" s="18">
        <v>34</v>
      </c>
      <c r="H6" s="18">
        <v>25</v>
      </c>
      <c r="I6" s="18">
        <v>4</v>
      </c>
      <c r="J6" s="18">
        <v>4</v>
      </c>
      <c r="K6" s="18">
        <v>17</v>
      </c>
      <c r="L6" s="18">
        <v>7</v>
      </c>
    </row>
    <row r="7" spans="1:12" ht="12.75">
      <c r="A7" s="14">
        <f t="shared" si="0"/>
        <v>12</v>
      </c>
      <c r="B7" s="14">
        <f t="shared" si="1"/>
        <v>13</v>
      </c>
      <c r="C7" s="7">
        <v>12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8">
        <v>34.5</v>
      </c>
      <c r="H7" s="18">
        <v>23.75</v>
      </c>
      <c r="I7" s="18">
        <v>5</v>
      </c>
      <c r="J7" s="18">
        <v>5</v>
      </c>
      <c r="K7" s="18">
        <v>19</v>
      </c>
      <c r="L7" s="18">
        <v>7.1</v>
      </c>
    </row>
    <row r="8" spans="1:12" ht="12.75">
      <c r="A8" s="14">
        <f t="shared" si="0"/>
        <v>12</v>
      </c>
      <c r="B8" s="14">
        <f t="shared" si="1"/>
        <v>55</v>
      </c>
      <c r="C8" s="7">
        <v>13</v>
      </c>
      <c r="D8" s="7">
        <v>36</v>
      </c>
      <c r="E8">
        <f>IF((Boxes!$C$3+(Boxes!$D$3/60))&lt;=(C8+(D8/60)),IF((Boxes!$C$3+(Boxes!$D$3/60))&gt;=(A8+(B8/60)),F8,0),0)</f>
        <v>0</v>
      </c>
      <c r="F8" s="2">
        <v>40.5</v>
      </c>
      <c r="G8" s="18">
        <v>35</v>
      </c>
      <c r="H8" s="18">
        <v>22.5</v>
      </c>
      <c r="I8" s="18">
        <v>6</v>
      </c>
      <c r="J8" s="18">
        <v>6</v>
      </c>
      <c r="K8" s="18">
        <v>21</v>
      </c>
      <c r="L8" s="18">
        <v>7.2</v>
      </c>
    </row>
    <row r="9" spans="1:12" ht="12.75">
      <c r="A9" s="14">
        <f t="shared" si="0"/>
        <v>13</v>
      </c>
      <c r="B9" s="14">
        <f t="shared" si="1"/>
        <v>37</v>
      </c>
      <c r="C9" s="7">
        <v>14</v>
      </c>
      <c r="D9" s="7">
        <v>24</v>
      </c>
      <c r="E9">
        <f>IF((Boxes!$C$3+(Boxes!$D$3/60))&lt;=(C9+(D9/60)),IF((Boxes!$C$3+(Boxes!$D$3/60))&gt;=(A9+(B9/60)),F9,0),0)</f>
        <v>0</v>
      </c>
      <c r="F9" s="2">
        <v>39</v>
      </c>
      <c r="G9" s="18">
        <v>35.5</v>
      </c>
      <c r="H9" s="18">
        <v>22.35</v>
      </c>
      <c r="I9" s="18">
        <v>7</v>
      </c>
      <c r="J9" s="18">
        <v>7</v>
      </c>
      <c r="K9" s="18">
        <v>22</v>
      </c>
      <c r="L9" s="18">
        <v>7.3</v>
      </c>
    </row>
    <row r="10" spans="1:12" ht="12.75">
      <c r="A10" s="14">
        <f t="shared" si="0"/>
        <v>14</v>
      </c>
      <c r="B10" s="14">
        <f t="shared" si="1"/>
        <v>25</v>
      </c>
      <c r="C10" s="7">
        <v>15</v>
      </c>
      <c r="D10" s="7">
        <v>18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36</v>
      </c>
      <c r="H10" s="18">
        <v>22.2</v>
      </c>
      <c r="I10" s="18">
        <v>9</v>
      </c>
      <c r="J10" s="18">
        <v>7.1</v>
      </c>
      <c r="K10" s="18">
        <v>24</v>
      </c>
      <c r="L10" s="18">
        <v>7.4</v>
      </c>
    </row>
    <row r="11" spans="1:12" ht="12.75">
      <c r="A11" s="14">
        <f t="shared" si="0"/>
        <v>15</v>
      </c>
      <c r="B11" s="14">
        <f t="shared" si="1"/>
        <v>19</v>
      </c>
      <c r="C11" s="7">
        <v>15</v>
      </c>
      <c r="D11" s="7">
        <v>48</v>
      </c>
      <c r="E11">
        <f>IF((Boxes!$C$3+(Boxes!$D$3/60))&lt;=(C11+(D11/60)),IF((Boxes!$C$3+(Boxes!$D$3/60))&gt;=(A11+(B11/60)),F11,0),0)</f>
        <v>0</v>
      </c>
      <c r="F11" s="2">
        <v>36</v>
      </c>
      <c r="G11" s="18">
        <v>36.5</v>
      </c>
      <c r="H11" s="18">
        <v>22.05</v>
      </c>
      <c r="I11" s="18">
        <v>10</v>
      </c>
      <c r="J11" s="18">
        <v>7.2</v>
      </c>
      <c r="K11" s="18">
        <v>26</v>
      </c>
      <c r="L11" s="18">
        <v>7.5</v>
      </c>
    </row>
    <row r="12" spans="1:12" ht="12.75">
      <c r="A12" s="14">
        <f t="shared" si="0"/>
        <v>15</v>
      </c>
      <c r="B12" s="14">
        <f t="shared" si="1"/>
        <v>49</v>
      </c>
      <c r="C12" s="7">
        <v>16</v>
      </c>
      <c r="D12" s="7">
        <v>54</v>
      </c>
      <c r="E12">
        <f>IF((Boxes!$C$3+(Boxes!$D$3/60))&lt;=(C12+(D12/60)),IF((Boxes!$C$3+(Boxes!$D$3/60))&gt;=(A12+(B12/60)),F12,0),0)</f>
        <v>0</v>
      </c>
      <c r="F12" s="2">
        <v>34</v>
      </c>
      <c r="G12" s="18">
        <v>37</v>
      </c>
      <c r="H12" s="18">
        <v>21.9</v>
      </c>
      <c r="I12" s="18">
        <v>12</v>
      </c>
      <c r="J12" s="18">
        <v>7.3</v>
      </c>
      <c r="K12" s="18">
        <v>28</v>
      </c>
      <c r="L12" s="18">
        <v>7.75</v>
      </c>
    </row>
    <row r="13" spans="1:12" ht="12.75">
      <c r="A13" s="14">
        <f t="shared" si="0"/>
        <v>16</v>
      </c>
      <c r="B13" s="14">
        <f t="shared" si="1"/>
        <v>55</v>
      </c>
      <c r="C13" s="7">
        <v>17</v>
      </c>
      <c r="D13" s="7">
        <v>36</v>
      </c>
      <c r="E13">
        <f>IF((Boxes!$C$3+(Boxes!$D$3/60))&lt;=(C13+(D13/60)),IF((Boxes!$C$3+(Boxes!$D$3/60))&gt;=(A13+(B13/60)),F13,0),0)</f>
        <v>0</v>
      </c>
      <c r="F13" s="2">
        <v>32</v>
      </c>
      <c r="G13" s="18">
        <v>37.5</v>
      </c>
      <c r="H13" s="18">
        <v>21.75</v>
      </c>
      <c r="I13" s="18">
        <v>13</v>
      </c>
      <c r="J13" s="18">
        <v>7.4</v>
      </c>
      <c r="K13" s="18">
        <v>30</v>
      </c>
      <c r="L13" s="18">
        <v>8</v>
      </c>
    </row>
    <row r="14" spans="1:12" ht="12.75">
      <c r="A14" s="14">
        <f t="shared" si="0"/>
        <v>17</v>
      </c>
      <c r="B14" s="14">
        <f t="shared" si="1"/>
        <v>37</v>
      </c>
      <c r="C14" s="7">
        <v>18</v>
      </c>
      <c r="D14" s="7">
        <v>12</v>
      </c>
      <c r="E14">
        <f>IF((Boxes!$C$3+(Boxes!$D$3/60))&lt;=(C14+(D14/60)),IF((Boxes!$C$3+(Boxes!$D$3/60))&gt;=(A14+(B14/60)),F14,0),0)</f>
        <v>0</v>
      </c>
      <c r="F14" s="2">
        <v>30</v>
      </c>
      <c r="G14" s="18">
        <v>38</v>
      </c>
      <c r="H14" s="18">
        <v>21.6</v>
      </c>
      <c r="I14" s="18">
        <v>15</v>
      </c>
      <c r="J14" s="18">
        <v>7.5</v>
      </c>
      <c r="K14" s="18">
        <v>32</v>
      </c>
      <c r="L14" s="18">
        <v>8.25</v>
      </c>
    </row>
    <row r="15" spans="1:12" ht="12.75">
      <c r="A15" s="14">
        <f t="shared" si="0"/>
        <v>18</v>
      </c>
      <c r="B15" s="14">
        <f t="shared" si="1"/>
        <v>13</v>
      </c>
      <c r="C15" s="7">
        <v>18</v>
      </c>
      <c r="D15" s="7">
        <v>54</v>
      </c>
      <c r="E15">
        <f>IF((Boxes!$C$3+(Boxes!$D$3/60))&lt;=(C15+(D15/60)),IF((Boxes!$C$3+(Boxes!$D$3/60))&gt;=(A15+(B15/60)),F15,0),0)</f>
        <v>0</v>
      </c>
      <c r="F15" s="2">
        <v>27</v>
      </c>
      <c r="G15" s="18">
        <v>38.5</v>
      </c>
      <c r="H15" s="18">
        <v>21.45</v>
      </c>
      <c r="I15" s="18">
        <v>17</v>
      </c>
      <c r="J15" s="18">
        <v>7.75</v>
      </c>
      <c r="K15" s="18">
        <v>35</v>
      </c>
      <c r="L15" s="18">
        <v>8.5</v>
      </c>
    </row>
    <row r="16" spans="1:12" ht="12.75">
      <c r="A16" s="14">
        <f t="shared" si="0"/>
        <v>18</v>
      </c>
      <c r="B16" s="14">
        <f t="shared" si="1"/>
        <v>55</v>
      </c>
      <c r="C16" s="7">
        <v>19</v>
      </c>
      <c r="D16" s="7">
        <v>42</v>
      </c>
      <c r="E16">
        <f>IF((Boxes!$C$3+(Boxes!$D$3/60))&lt;=(C16+(D16/60)),IF((Boxes!$C$3+(Boxes!$D$3/60))&gt;=(A16+(B16/60)),F16,0),0)</f>
        <v>0</v>
      </c>
      <c r="F16" s="2">
        <v>24</v>
      </c>
      <c r="G16" s="18">
        <v>39</v>
      </c>
      <c r="H16" s="18">
        <v>21.3</v>
      </c>
      <c r="I16" s="18">
        <v>20</v>
      </c>
      <c r="J16" s="18">
        <v>8</v>
      </c>
      <c r="K16" s="18">
        <v>37</v>
      </c>
      <c r="L16" s="18">
        <v>8.75</v>
      </c>
    </row>
    <row r="17" spans="1:12" ht="12.75">
      <c r="A17" s="14">
        <f t="shared" si="0"/>
        <v>19</v>
      </c>
      <c r="B17" s="14">
        <f t="shared" si="1"/>
        <v>43</v>
      </c>
      <c r="C17" s="7">
        <v>20</v>
      </c>
      <c r="D17" s="7">
        <v>36</v>
      </c>
      <c r="E17">
        <f>IF((Boxes!$C$3+(Boxes!$D$3/60))&lt;=(C17+(D17/60)),IF((Boxes!$C$3+(Boxes!$D$3/60))&gt;=(A17+(B17/60)),F17,0),0)</f>
        <v>0</v>
      </c>
      <c r="F17" s="2">
        <v>21</v>
      </c>
      <c r="G17" s="18">
        <v>39.5</v>
      </c>
      <c r="H17" s="18">
        <v>21.25</v>
      </c>
      <c r="I17" s="18">
        <v>22</v>
      </c>
      <c r="J17" s="18">
        <v>8.25</v>
      </c>
      <c r="K17" s="18">
        <v>39</v>
      </c>
      <c r="L17" s="18">
        <v>9</v>
      </c>
    </row>
    <row r="18" spans="1:12" ht="12.75">
      <c r="A18" s="14">
        <f t="shared" si="0"/>
        <v>20</v>
      </c>
      <c r="B18" s="14">
        <f t="shared" si="1"/>
        <v>37</v>
      </c>
      <c r="C18" s="7">
        <v>21</v>
      </c>
      <c r="D18" s="7">
        <v>30</v>
      </c>
      <c r="E18">
        <f>IF((Boxes!$C$3+(Boxes!$D$3/60))&lt;=(C18+(D18/60)),IF((Boxes!$C$3+(Boxes!$D$3/60))&gt;=(A18+(B18/60)),F18,0),0)</f>
        <v>0</v>
      </c>
      <c r="F18" s="2">
        <v>18</v>
      </c>
      <c r="G18" s="18">
        <v>40</v>
      </c>
      <c r="H18" s="18">
        <v>21</v>
      </c>
      <c r="I18" s="18">
        <v>25</v>
      </c>
      <c r="J18" s="18">
        <v>8.5</v>
      </c>
      <c r="K18" s="18">
        <v>41</v>
      </c>
      <c r="L18" s="18">
        <v>9.5</v>
      </c>
    </row>
    <row r="19" spans="1:12" ht="12.75">
      <c r="A19" s="14">
        <f t="shared" si="0"/>
        <v>21</v>
      </c>
      <c r="B19" s="14">
        <f t="shared" si="1"/>
        <v>31</v>
      </c>
      <c r="C19" s="7">
        <v>22</v>
      </c>
      <c r="D19" s="7">
        <v>30</v>
      </c>
      <c r="E19">
        <f>IF((Boxes!$C$3+(Boxes!$D$3/60))&lt;=(C19+(D19/60)),IF((Boxes!$C$3+(Boxes!$D$3/60))&gt;=(A19+(B19/60)),F19,0),0)</f>
        <v>0</v>
      </c>
      <c r="F19" s="2">
        <v>15</v>
      </c>
      <c r="G19" s="18">
        <v>40.5</v>
      </c>
      <c r="H19" s="18">
        <v>18</v>
      </c>
      <c r="I19" s="18">
        <v>27</v>
      </c>
      <c r="J19" s="18">
        <v>8.75</v>
      </c>
      <c r="K19" s="18">
        <v>43</v>
      </c>
      <c r="L19" s="18">
        <v>10</v>
      </c>
    </row>
    <row r="20" spans="1:12" ht="12.75">
      <c r="A20" s="14">
        <f t="shared" si="0"/>
        <v>22</v>
      </c>
      <c r="B20" s="14">
        <f t="shared" si="1"/>
        <v>31</v>
      </c>
      <c r="C20" s="7">
        <v>23</v>
      </c>
      <c r="D20" s="7">
        <v>36</v>
      </c>
      <c r="E20">
        <f>IF((Boxes!$C$3+(Boxes!$D$3/60))&lt;=(C20+(D20/60)),IF((Boxes!$C$3+(Boxes!$D$3/60))&gt;=(A20+(B20/60)),F20,0),0)</f>
        <v>0</v>
      </c>
      <c r="F20" s="2">
        <v>12</v>
      </c>
      <c r="G20" s="18">
        <v>41</v>
      </c>
      <c r="H20" s="18">
        <v>15</v>
      </c>
      <c r="I20" s="18">
        <v>30</v>
      </c>
      <c r="J20" s="18">
        <v>9</v>
      </c>
      <c r="K20" s="18"/>
      <c r="L20" s="18"/>
    </row>
    <row r="21" spans="1:12" ht="12.75">
      <c r="A21" s="14">
        <f t="shared" si="0"/>
        <v>23</v>
      </c>
      <c r="B21" s="14">
        <f t="shared" si="1"/>
        <v>37</v>
      </c>
      <c r="C21" s="7">
        <v>24</v>
      </c>
      <c r="D21" s="7">
        <v>48</v>
      </c>
      <c r="E21">
        <f>IF((Boxes!$C$3+(Boxes!$D$3/60))&lt;=(C21+(D21/60)),IF((Boxes!$C$3+(Boxes!$D$3/60))&gt;=(A21+(B21/60)),F21,0),0)</f>
        <v>0</v>
      </c>
      <c r="F21" s="2">
        <v>9</v>
      </c>
      <c r="G21" s="18">
        <v>41.5</v>
      </c>
      <c r="H21" s="18">
        <v>12</v>
      </c>
      <c r="I21" s="18">
        <v>32</v>
      </c>
      <c r="J21" s="18">
        <v>9.25</v>
      </c>
      <c r="K21" s="19"/>
      <c r="L21" s="19"/>
    </row>
    <row r="22" spans="1:12" ht="12.75">
      <c r="A22" s="14">
        <f t="shared" si="0"/>
        <v>24</v>
      </c>
      <c r="B22" s="14">
        <f t="shared" si="1"/>
        <v>49</v>
      </c>
      <c r="C22" s="7">
        <v>26</v>
      </c>
      <c r="D22" s="7">
        <v>6</v>
      </c>
      <c r="E22">
        <f>IF((Boxes!$C$3+(Boxes!$D$3/60))&lt;=(C22+(D22/60)),IF((Boxes!$C$3+(Boxes!$D$3/60))&gt;=(A22+(B22/60)),F22,0),0)</f>
        <v>0</v>
      </c>
      <c r="F22" s="2">
        <v>6</v>
      </c>
      <c r="G22" s="18">
        <v>42</v>
      </c>
      <c r="H22" s="18">
        <v>9</v>
      </c>
      <c r="I22" s="18">
        <v>35</v>
      </c>
      <c r="J22" s="18">
        <v>9.5</v>
      </c>
      <c r="K22" s="19"/>
      <c r="L22" s="19"/>
    </row>
    <row r="23" spans="1:12" ht="12.75">
      <c r="A23" s="14">
        <f t="shared" si="0"/>
        <v>26</v>
      </c>
      <c r="B23" s="14">
        <f t="shared" si="1"/>
        <v>7</v>
      </c>
      <c r="C23" s="7">
        <v>27</v>
      </c>
      <c r="D23" s="7">
        <v>36</v>
      </c>
      <c r="E23">
        <f>IF((Boxes!$C$3+(Boxes!$D$3/60))&lt;=(C23+(D23/60)),IF((Boxes!$C$3+(Boxes!$D$3/60))&gt;=(A23+(B23/60)),F23,0),0)</f>
        <v>0</v>
      </c>
      <c r="F23" s="2">
        <v>3</v>
      </c>
      <c r="G23" s="18">
        <v>42.5</v>
      </c>
      <c r="H23" s="18">
        <v>6</v>
      </c>
      <c r="I23" s="18">
        <v>37</v>
      </c>
      <c r="J23" s="18">
        <v>9.75</v>
      </c>
      <c r="K23" s="19"/>
      <c r="L23" s="19"/>
    </row>
    <row r="24" spans="1:12" ht="12.75">
      <c r="A24" s="14">
        <f t="shared" si="0"/>
        <v>27</v>
      </c>
      <c r="B24" s="14">
        <f t="shared" si="1"/>
        <v>37</v>
      </c>
      <c r="C24">
        <v>99</v>
      </c>
      <c r="D24" s="14">
        <v>99</v>
      </c>
      <c r="E24">
        <f>IF((Boxes!$C$3+(Boxes!$D$3/60))&lt;=(C24+(D24/60)),IF((Boxes!$C$3+(Boxes!$D$3/60))&gt;=(A24+(B24/60)),F24,0),0)</f>
        <v>0</v>
      </c>
      <c r="F24" s="2">
        <v>0</v>
      </c>
      <c r="G24" s="18">
        <v>43</v>
      </c>
      <c r="H24" s="18">
        <v>3</v>
      </c>
      <c r="I24" s="18">
        <v>39</v>
      </c>
      <c r="J24" s="18">
        <v>10</v>
      </c>
      <c r="K24" s="19"/>
      <c r="L24" s="19"/>
    </row>
    <row r="25" spans="7:12" ht="12.75">
      <c r="G25" s="18">
        <v>43.01</v>
      </c>
      <c r="H25" s="18">
        <v>0</v>
      </c>
      <c r="I25" s="18"/>
      <c r="J25" s="18"/>
      <c r="K25" s="19"/>
      <c r="L25" s="19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:B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12" width="6.7109375" style="2" bestFit="1" customWidth="1"/>
  </cols>
  <sheetData>
    <row r="2" spans="1:12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</row>
    <row r="3" spans="1:12" ht="12.75">
      <c r="A3" s="7">
        <v>0</v>
      </c>
      <c r="B3" s="7">
        <v>0</v>
      </c>
      <c r="C3">
        <v>11</v>
      </c>
      <c r="D3" s="14">
        <v>6</v>
      </c>
      <c r="E3">
        <f>IF((Boxes!$C$3+(Boxes!$D$3/60))&lt;=(C3+(D3/60)),IF((Boxes!$C$3+(Boxes!$D$3/60))&gt;=(A3+(B3/60)),F3,0),0)</f>
        <v>50</v>
      </c>
      <c r="F3" s="2">
        <v>50</v>
      </c>
      <c r="G3" s="18">
        <v>32.5</v>
      </c>
      <c r="H3" s="18">
        <v>28.75</v>
      </c>
      <c r="I3" s="18">
        <v>1</v>
      </c>
      <c r="J3" s="18">
        <v>2</v>
      </c>
      <c r="K3" s="18">
        <v>10</v>
      </c>
      <c r="L3" s="18">
        <v>2</v>
      </c>
    </row>
    <row r="4" spans="1:12" ht="12.75">
      <c r="A4" s="14">
        <f aca="true" t="shared" si="0" ref="A4:A24">C3</f>
        <v>11</v>
      </c>
      <c r="B4" s="14">
        <f aca="true" t="shared" si="1" ref="B4:B24">D3+1</f>
        <v>7</v>
      </c>
      <c r="C4" s="7">
        <v>11</v>
      </c>
      <c r="D4" s="7">
        <v>24</v>
      </c>
      <c r="E4">
        <f>IF((Boxes!$C$3+(Boxes!$D$3/60))&lt;=(C4+(D4/60)),IF((Boxes!$C$3+(Boxes!$D$3/60))&gt;=(A4+(B4/60)),F4,0),0)</f>
        <v>0</v>
      </c>
      <c r="F4" s="2">
        <v>47.5</v>
      </c>
      <c r="G4" s="18">
        <v>33</v>
      </c>
      <c r="H4" s="18">
        <v>27.5</v>
      </c>
      <c r="I4" s="18">
        <v>2</v>
      </c>
      <c r="J4" s="18">
        <v>3</v>
      </c>
      <c r="K4" s="18">
        <v>12</v>
      </c>
      <c r="L4" s="18">
        <v>4</v>
      </c>
    </row>
    <row r="5" spans="1:12" ht="12.75">
      <c r="A5" s="14">
        <f t="shared" si="0"/>
        <v>11</v>
      </c>
      <c r="B5" s="14">
        <f t="shared" si="1"/>
        <v>25</v>
      </c>
      <c r="C5" s="7">
        <v>11</v>
      </c>
      <c r="D5" s="7">
        <v>36</v>
      </c>
      <c r="E5">
        <f>IF((Boxes!$C$3+(Boxes!$D$3/60))&lt;=(C5+(D5/60)),IF((Boxes!$C$3+(Boxes!$D$3/60))&gt;=(A5+(B5/60)),F5,0),0)</f>
        <v>0</v>
      </c>
      <c r="F5" s="2">
        <v>45</v>
      </c>
      <c r="G5" s="18">
        <v>33.5</v>
      </c>
      <c r="H5" s="18">
        <v>26.25</v>
      </c>
      <c r="I5" s="18">
        <v>3</v>
      </c>
      <c r="J5" s="18">
        <v>4</v>
      </c>
      <c r="K5" s="18">
        <v>13</v>
      </c>
      <c r="L5" s="18">
        <v>6</v>
      </c>
    </row>
    <row r="6" spans="1:12" ht="12.75">
      <c r="A6" s="14">
        <f t="shared" si="0"/>
        <v>11</v>
      </c>
      <c r="B6" s="14">
        <f t="shared" si="1"/>
        <v>37</v>
      </c>
      <c r="C6" s="7">
        <v>12</v>
      </c>
      <c r="D6" s="7">
        <v>12</v>
      </c>
      <c r="E6">
        <f>IF((Boxes!$C$3+(Boxes!$D$3/60))&lt;=(C6+(D6/60)),IF((Boxes!$C$3+(Boxes!$D$3/60))&gt;=(A6+(B6/60)),F6,0),0)</f>
        <v>0</v>
      </c>
      <c r="F6" s="2">
        <v>43.5</v>
      </c>
      <c r="G6" s="18">
        <v>34</v>
      </c>
      <c r="H6" s="18">
        <v>25</v>
      </c>
      <c r="I6" s="18">
        <v>4</v>
      </c>
      <c r="J6" s="18">
        <v>5</v>
      </c>
      <c r="K6" s="18">
        <v>15</v>
      </c>
      <c r="L6" s="18">
        <v>7</v>
      </c>
    </row>
    <row r="7" spans="1:12" ht="12.75">
      <c r="A7" s="14">
        <f t="shared" si="0"/>
        <v>12</v>
      </c>
      <c r="B7" s="14">
        <f t="shared" si="1"/>
        <v>13</v>
      </c>
      <c r="C7" s="7">
        <v>12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8">
        <v>34.5</v>
      </c>
      <c r="H7" s="18">
        <v>23.75</v>
      </c>
      <c r="I7" s="18">
        <v>5</v>
      </c>
      <c r="J7" s="18">
        <v>6</v>
      </c>
      <c r="K7" s="18">
        <v>16</v>
      </c>
      <c r="L7" s="18">
        <v>7.1</v>
      </c>
    </row>
    <row r="8" spans="1:12" ht="12.75">
      <c r="A8" s="14">
        <f t="shared" si="0"/>
        <v>12</v>
      </c>
      <c r="B8" s="14">
        <f t="shared" si="1"/>
        <v>55</v>
      </c>
      <c r="C8" s="7">
        <v>13</v>
      </c>
      <c r="D8" s="7">
        <v>36</v>
      </c>
      <c r="E8">
        <f>IF((Boxes!$C$3+(Boxes!$D$3/60))&lt;=(C8+(D8/60)),IF((Boxes!$C$3+(Boxes!$D$3/60))&gt;=(A8+(B8/60)),F8,0),0)</f>
        <v>0</v>
      </c>
      <c r="F8" s="2">
        <v>40.5</v>
      </c>
      <c r="G8" s="18">
        <v>35</v>
      </c>
      <c r="H8" s="18">
        <v>22.5</v>
      </c>
      <c r="I8" s="18">
        <v>6</v>
      </c>
      <c r="J8" s="18">
        <v>7</v>
      </c>
      <c r="K8" s="18">
        <v>18</v>
      </c>
      <c r="L8" s="18">
        <v>7.2</v>
      </c>
    </row>
    <row r="9" spans="1:12" ht="12.75">
      <c r="A9" s="14">
        <f t="shared" si="0"/>
        <v>13</v>
      </c>
      <c r="B9" s="14">
        <f t="shared" si="1"/>
        <v>37</v>
      </c>
      <c r="C9" s="7">
        <v>14</v>
      </c>
      <c r="D9" s="7">
        <v>24</v>
      </c>
      <c r="E9">
        <f>IF((Boxes!$C$3+(Boxes!$D$3/60))&lt;=(C9+(D9/60)),IF((Boxes!$C$3+(Boxes!$D$3/60))&gt;=(A9+(B9/60)),F9,0),0)</f>
        <v>0</v>
      </c>
      <c r="F9" s="2">
        <v>39</v>
      </c>
      <c r="G9" s="18">
        <v>35.5</v>
      </c>
      <c r="H9" s="18">
        <v>22.35</v>
      </c>
      <c r="I9" s="18">
        <v>8</v>
      </c>
      <c r="J9" s="18">
        <v>7.1</v>
      </c>
      <c r="K9" s="18">
        <v>20</v>
      </c>
      <c r="L9" s="18">
        <v>7.3</v>
      </c>
    </row>
    <row r="10" spans="1:12" ht="12.75">
      <c r="A10" s="14">
        <f t="shared" si="0"/>
        <v>14</v>
      </c>
      <c r="B10" s="14">
        <f t="shared" si="1"/>
        <v>25</v>
      </c>
      <c r="C10" s="7">
        <v>15</v>
      </c>
      <c r="D10" s="7">
        <v>18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36</v>
      </c>
      <c r="H10" s="18">
        <v>22.2</v>
      </c>
      <c r="I10" s="18">
        <v>10</v>
      </c>
      <c r="J10" s="18">
        <v>7.2</v>
      </c>
      <c r="K10" s="18">
        <v>21</v>
      </c>
      <c r="L10" s="18">
        <v>7.4</v>
      </c>
    </row>
    <row r="11" spans="1:12" ht="12.75">
      <c r="A11" s="14">
        <f t="shared" si="0"/>
        <v>15</v>
      </c>
      <c r="B11" s="14">
        <f t="shared" si="1"/>
        <v>19</v>
      </c>
      <c r="C11" s="7">
        <v>15</v>
      </c>
      <c r="D11" s="7">
        <v>48</v>
      </c>
      <c r="E11">
        <f>IF((Boxes!$C$3+(Boxes!$D$3/60))&lt;=(C11+(D11/60)),IF((Boxes!$C$3+(Boxes!$D$3/60))&gt;=(A11+(B11/60)),F11,0),0)</f>
        <v>0</v>
      </c>
      <c r="F11" s="2">
        <v>36</v>
      </c>
      <c r="G11" s="18">
        <v>36.5</v>
      </c>
      <c r="H11" s="18">
        <v>22.05</v>
      </c>
      <c r="I11" s="18">
        <v>11</v>
      </c>
      <c r="J11" s="18">
        <v>7.3</v>
      </c>
      <c r="K11" s="18">
        <v>23</v>
      </c>
      <c r="L11" s="18">
        <v>7.5</v>
      </c>
    </row>
    <row r="12" spans="1:12" ht="12.75">
      <c r="A12" s="14">
        <f t="shared" si="0"/>
        <v>15</v>
      </c>
      <c r="B12" s="14">
        <f t="shared" si="1"/>
        <v>49</v>
      </c>
      <c r="C12" s="7">
        <v>16</v>
      </c>
      <c r="D12" s="7">
        <v>54</v>
      </c>
      <c r="E12">
        <f>IF((Boxes!$C$3+(Boxes!$D$3/60))&lt;=(C12+(D12/60)),IF((Boxes!$C$3+(Boxes!$D$3/60))&gt;=(A12+(B12/60)),F12,0),0)</f>
        <v>0</v>
      </c>
      <c r="F12" s="2">
        <v>34</v>
      </c>
      <c r="G12" s="18">
        <v>37</v>
      </c>
      <c r="H12" s="18">
        <v>21.9</v>
      </c>
      <c r="I12" s="18">
        <v>13</v>
      </c>
      <c r="J12" s="18">
        <v>7.4</v>
      </c>
      <c r="K12" s="18">
        <v>25</v>
      </c>
      <c r="L12" s="18">
        <v>7.75</v>
      </c>
    </row>
    <row r="13" spans="1:12" ht="12.75">
      <c r="A13" s="14">
        <f t="shared" si="0"/>
        <v>16</v>
      </c>
      <c r="B13" s="14">
        <f t="shared" si="1"/>
        <v>55</v>
      </c>
      <c r="C13" s="7">
        <v>17</v>
      </c>
      <c r="D13" s="7">
        <v>36</v>
      </c>
      <c r="E13">
        <f>IF((Boxes!$C$3+(Boxes!$D$3/60))&lt;=(C13+(D13/60)),IF((Boxes!$C$3+(Boxes!$D$3/60))&gt;=(A13+(B13/60)),F13,0),0)</f>
        <v>0</v>
      </c>
      <c r="F13" s="2">
        <v>32</v>
      </c>
      <c r="G13" s="18">
        <v>37.5</v>
      </c>
      <c r="H13" s="18">
        <v>21.75</v>
      </c>
      <c r="I13" s="18">
        <v>15</v>
      </c>
      <c r="J13" s="18">
        <v>7.5</v>
      </c>
      <c r="K13" s="18">
        <v>27</v>
      </c>
      <c r="L13" s="18">
        <v>8</v>
      </c>
    </row>
    <row r="14" spans="1:12" ht="12.75">
      <c r="A14" s="14">
        <f t="shared" si="0"/>
        <v>17</v>
      </c>
      <c r="B14" s="14">
        <f t="shared" si="1"/>
        <v>37</v>
      </c>
      <c r="C14" s="7">
        <v>18</v>
      </c>
      <c r="D14" s="7">
        <v>12</v>
      </c>
      <c r="E14">
        <f>IF((Boxes!$C$3+(Boxes!$D$3/60))&lt;=(C14+(D14/60)),IF((Boxes!$C$3+(Boxes!$D$3/60))&gt;=(A14+(B14/60)),F14,0),0)</f>
        <v>0</v>
      </c>
      <c r="F14" s="2">
        <v>30</v>
      </c>
      <c r="G14" s="18">
        <v>38</v>
      </c>
      <c r="H14" s="18">
        <v>21.6</v>
      </c>
      <c r="I14" s="18">
        <v>17</v>
      </c>
      <c r="J14" s="18">
        <v>7.75</v>
      </c>
      <c r="K14" s="18">
        <v>30</v>
      </c>
      <c r="L14" s="18">
        <v>8.25</v>
      </c>
    </row>
    <row r="15" spans="1:12" ht="12.75">
      <c r="A15" s="14">
        <f t="shared" si="0"/>
        <v>18</v>
      </c>
      <c r="B15" s="14">
        <f t="shared" si="1"/>
        <v>13</v>
      </c>
      <c r="C15" s="7">
        <v>18</v>
      </c>
      <c r="D15" s="7">
        <v>54</v>
      </c>
      <c r="E15">
        <f>IF((Boxes!$C$3+(Boxes!$D$3/60))&lt;=(C15+(D15/60)),IF((Boxes!$C$3+(Boxes!$D$3/60))&gt;=(A15+(B15/60)),F15,0),0)</f>
        <v>0</v>
      </c>
      <c r="F15" s="2">
        <v>27</v>
      </c>
      <c r="G15" s="18">
        <v>38.5</v>
      </c>
      <c r="H15" s="18">
        <v>21.45</v>
      </c>
      <c r="I15" s="18">
        <v>19</v>
      </c>
      <c r="J15" s="18">
        <v>8</v>
      </c>
      <c r="K15" s="18">
        <v>32</v>
      </c>
      <c r="L15" s="18">
        <v>8.5</v>
      </c>
    </row>
    <row r="16" spans="1:12" ht="12.75">
      <c r="A16" s="14">
        <f t="shared" si="0"/>
        <v>18</v>
      </c>
      <c r="B16" s="14">
        <f t="shared" si="1"/>
        <v>55</v>
      </c>
      <c r="C16" s="7">
        <v>19</v>
      </c>
      <c r="D16" s="7">
        <v>42</v>
      </c>
      <c r="E16">
        <f>IF((Boxes!$C$3+(Boxes!$D$3/60))&lt;=(C16+(D16/60)),IF((Boxes!$C$3+(Boxes!$D$3/60))&gt;=(A16+(B16/60)),F16,0),0)</f>
        <v>0</v>
      </c>
      <c r="F16" s="2">
        <v>24</v>
      </c>
      <c r="G16" s="18">
        <v>39</v>
      </c>
      <c r="H16" s="18">
        <v>21.3</v>
      </c>
      <c r="I16" s="18">
        <v>21</v>
      </c>
      <c r="J16" s="18">
        <v>8.25</v>
      </c>
      <c r="K16" s="18">
        <v>34</v>
      </c>
      <c r="L16" s="18">
        <v>8.75</v>
      </c>
    </row>
    <row r="17" spans="1:12" ht="12.75">
      <c r="A17" s="14">
        <f t="shared" si="0"/>
        <v>19</v>
      </c>
      <c r="B17" s="14">
        <f t="shared" si="1"/>
        <v>43</v>
      </c>
      <c r="C17" s="7">
        <v>20</v>
      </c>
      <c r="D17" s="7">
        <v>36</v>
      </c>
      <c r="E17">
        <f>IF((Boxes!$C$3+(Boxes!$D$3/60))&lt;=(C17+(D17/60)),IF((Boxes!$C$3+(Boxes!$D$3/60))&gt;=(A17+(B17/60)),F17,0),0)</f>
        <v>0</v>
      </c>
      <c r="F17" s="2">
        <v>21</v>
      </c>
      <c r="G17" s="18">
        <v>39.5</v>
      </c>
      <c r="H17" s="18">
        <v>21.25</v>
      </c>
      <c r="I17" s="18">
        <v>24</v>
      </c>
      <c r="J17" s="18">
        <v>8.5</v>
      </c>
      <c r="K17" s="18">
        <v>37</v>
      </c>
      <c r="L17" s="18">
        <v>9</v>
      </c>
    </row>
    <row r="18" spans="1:12" ht="12.75">
      <c r="A18" s="14">
        <f t="shared" si="0"/>
        <v>20</v>
      </c>
      <c r="B18" s="14">
        <f t="shared" si="1"/>
        <v>37</v>
      </c>
      <c r="C18" s="7">
        <v>21</v>
      </c>
      <c r="D18" s="7">
        <v>30</v>
      </c>
      <c r="E18">
        <f>IF((Boxes!$C$3+(Boxes!$D$3/60))&lt;=(C18+(D18/60)),IF((Boxes!$C$3+(Boxes!$D$3/60))&gt;=(A18+(B18/60)),F18,0),0)</f>
        <v>0</v>
      </c>
      <c r="F18" s="2">
        <v>18</v>
      </c>
      <c r="G18" s="18">
        <v>40</v>
      </c>
      <c r="H18" s="18">
        <v>21</v>
      </c>
      <c r="I18" s="18">
        <v>26</v>
      </c>
      <c r="J18" s="18">
        <v>8.75</v>
      </c>
      <c r="K18" s="18">
        <v>39</v>
      </c>
      <c r="L18" s="18">
        <v>9.5</v>
      </c>
    </row>
    <row r="19" spans="1:12" ht="12.75">
      <c r="A19" s="14">
        <f t="shared" si="0"/>
        <v>21</v>
      </c>
      <c r="B19" s="14">
        <f t="shared" si="1"/>
        <v>31</v>
      </c>
      <c r="C19" s="7">
        <v>22</v>
      </c>
      <c r="D19" s="7">
        <v>30</v>
      </c>
      <c r="E19">
        <f>IF((Boxes!$C$3+(Boxes!$D$3/60))&lt;=(C19+(D19/60)),IF((Boxes!$C$3+(Boxes!$D$3/60))&gt;=(A19+(B19/60)),F19,0),0)</f>
        <v>0</v>
      </c>
      <c r="F19" s="2">
        <v>15</v>
      </c>
      <c r="G19" s="18">
        <v>40.5</v>
      </c>
      <c r="H19" s="18">
        <v>18</v>
      </c>
      <c r="I19" s="18">
        <v>28</v>
      </c>
      <c r="J19" s="18">
        <v>9</v>
      </c>
      <c r="K19" s="18">
        <v>41</v>
      </c>
      <c r="L19" s="18">
        <v>10</v>
      </c>
    </row>
    <row r="20" spans="1:12" ht="12.75">
      <c r="A20" s="14">
        <f t="shared" si="0"/>
        <v>22</v>
      </c>
      <c r="B20" s="14">
        <f t="shared" si="1"/>
        <v>31</v>
      </c>
      <c r="C20" s="7">
        <v>23</v>
      </c>
      <c r="D20" s="7">
        <v>36</v>
      </c>
      <c r="E20">
        <f>IF((Boxes!$C$3+(Boxes!$D$3/60))&lt;=(C20+(D20/60)),IF((Boxes!$C$3+(Boxes!$D$3/60))&gt;=(A20+(B20/60)),F20,0),0)</f>
        <v>0</v>
      </c>
      <c r="F20" s="2">
        <v>12</v>
      </c>
      <c r="G20" s="18">
        <v>41</v>
      </c>
      <c r="H20" s="18">
        <v>15</v>
      </c>
      <c r="I20" s="18">
        <v>29</v>
      </c>
      <c r="J20" s="18">
        <v>9.25</v>
      </c>
      <c r="K20" s="18"/>
      <c r="L20" s="18"/>
    </row>
    <row r="21" spans="1:12" ht="12.75">
      <c r="A21" s="14">
        <f t="shared" si="0"/>
        <v>23</v>
      </c>
      <c r="B21" s="14">
        <f t="shared" si="1"/>
        <v>37</v>
      </c>
      <c r="C21" s="7">
        <v>24</v>
      </c>
      <c r="D21" s="7">
        <v>48</v>
      </c>
      <c r="E21">
        <f>IF((Boxes!$C$3+(Boxes!$D$3/60))&lt;=(C21+(D21/60)),IF((Boxes!$C$3+(Boxes!$D$3/60))&gt;=(A21+(B21/60)),F21,0),0)</f>
        <v>0</v>
      </c>
      <c r="F21" s="2">
        <v>9</v>
      </c>
      <c r="G21" s="18">
        <v>41.5</v>
      </c>
      <c r="H21" s="18">
        <v>12</v>
      </c>
      <c r="I21" s="18">
        <v>31</v>
      </c>
      <c r="J21" s="18">
        <v>9.5</v>
      </c>
      <c r="K21" s="19"/>
      <c r="L21" s="19"/>
    </row>
    <row r="22" spans="1:12" ht="12.75">
      <c r="A22" s="14">
        <f t="shared" si="0"/>
        <v>24</v>
      </c>
      <c r="B22" s="14">
        <f t="shared" si="1"/>
        <v>49</v>
      </c>
      <c r="C22" s="7">
        <v>26</v>
      </c>
      <c r="D22" s="7">
        <v>6</v>
      </c>
      <c r="E22">
        <f>IF((Boxes!$C$3+(Boxes!$D$3/60))&lt;=(C22+(D22/60)),IF((Boxes!$C$3+(Boxes!$D$3/60))&gt;=(A22+(B22/60)),F22,0),0)</f>
        <v>0</v>
      </c>
      <c r="F22" s="2">
        <v>6</v>
      </c>
      <c r="G22" s="18">
        <v>42</v>
      </c>
      <c r="H22" s="18">
        <v>9</v>
      </c>
      <c r="I22" s="18">
        <v>33</v>
      </c>
      <c r="J22" s="18">
        <v>9.75</v>
      </c>
      <c r="K22" s="19"/>
      <c r="L22" s="19"/>
    </row>
    <row r="23" spans="1:12" ht="12.75">
      <c r="A23" s="14">
        <f t="shared" si="0"/>
        <v>26</v>
      </c>
      <c r="B23" s="14">
        <f t="shared" si="1"/>
        <v>7</v>
      </c>
      <c r="C23" s="7">
        <v>27</v>
      </c>
      <c r="D23" s="7">
        <v>36</v>
      </c>
      <c r="E23">
        <f>IF((Boxes!$C$3+(Boxes!$D$3/60))&lt;=(C23+(D23/60)),IF((Boxes!$C$3+(Boxes!$D$3/60))&gt;=(A23+(B23/60)),F23,0),0)</f>
        <v>0</v>
      </c>
      <c r="F23" s="2">
        <v>3</v>
      </c>
      <c r="G23" s="18">
        <v>42.5</v>
      </c>
      <c r="H23" s="18">
        <v>6</v>
      </c>
      <c r="I23" s="18">
        <v>35</v>
      </c>
      <c r="J23" s="18">
        <v>10</v>
      </c>
      <c r="K23" s="19"/>
      <c r="L23" s="19"/>
    </row>
    <row r="24" spans="1:12" ht="12.75">
      <c r="A24" s="14">
        <f t="shared" si="0"/>
        <v>27</v>
      </c>
      <c r="B24" s="14">
        <f t="shared" si="1"/>
        <v>37</v>
      </c>
      <c r="C24">
        <v>99</v>
      </c>
      <c r="D24" s="14">
        <v>99</v>
      </c>
      <c r="E24">
        <f>IF((Boxes!$C$3+(Boxes!$D$3/60))&lt;=(C24+(D24/60)),IF((Boxes!$C$3+(Boxes!$D$3/60))&gt;=(A24+(B24/60)),F24,0),0)</f>
        <v>0</v>
      </c>
      <c r="F24" s="2">
        <v>0</v>
      </c>
      <c r="G24" s="18">
        <v>43</v>
      </c>
      <c r="H24" s="18">
        <v>3</v>
      </c>
      <c r="I24" s="18"/>
      <c r="J24" s="18"/>
      <c r="K24" s="19"/>
      <c r="L24" s="19"/>
    </row>
    <row r="25" spans="7:12" ht="12.75">
      <c r="G25" s="18">
        <v>43.01</v>
      </c>
      <c r="H25" s="18">
        <v>0</v>
      </c>
      <c r="I25" s="18"/>
      <c r="J25" s="18"/>
      <c r="K25" s="19"/>
      <c r="L25" s="19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8" bestFit="1" customWidth="1"/>
    <col min="8" max="9" width="6.7109375" style="9" bestFit="1" customWidth="1"/>
    <col min="10" max="12" width="6.7109375" style="8" bestFit="1" customWidth="1"/>
    <col min="13" max="13" width="9.140625" style="8" customWidth="1"/>
    <col min="14" max="16384" width="9.140625" style="9" customWidth="1"/>
  </cols>
  <sheetData>
    <row r="2" spans="1:13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  <c r="M2" s="6"/>
    </row>
    <row r="3" spans="1:13" ht="12.75">
      <c r="A3" s="7">
        <v>0</v>
      </c>
      <c r="B3" s="7">
        <v>0</v>
      </c>
      <c r="C3">
        <v>11</v>
      </c>
      <c r="D3" s="14">
        <v>6</v>
      </c>
      <c r="E3">
        <f>IF((Boxes!$C$3+(Boxes!$D$3/60))&lt;=(C3+(D3/60)),IF((Boxes!$C$3+(Boxes!$D$3/60))&gt;=(A3+(B3/60)),F3,0),0)</f>
        <v>50</v>
      </c>
      <c r="F3" s="2">
        <v>50</v>
      </c>
      <c r="G3" s="18">
        <v>29.5</v>
      </c>
      <c r="H3" s="18">
        <v>28.75</v>
      </c>
      <c r="I3" s="18">
        <v>3</v>
      </c>
      <c r="J3" s="18">
        <v>1</v>
      </c>
      <c r="K3" s="18">
        <v>18</v>
      </c>
      <c r="L3" s="18">
        <v>2</v>
      </c>
      <c r="M3" s="6"/>
    </row>
    <row r="4" spans="1:13" ht="12.75">
      <c r="A4" s="14">
        <f aca="true" t="shared" si="0" ref="A4:A24">C3</f>
        <v>11</v>
      </c>
      <c r="B4" s="14">
        <f aca="true" t="shared" si="1" ref="B4:B24">D3+1</f>
        <v>7</v>
      </c>
      <c r="C4" s="7">
        <v>11</v>
      </c>
      <c r="D4" s="7">
        <v>36</v>
      </c>
      <c r="E4">
        <f>IF((Boxes!$C$3+(Boxes!$D$3/60))&lt;=(C4+(D4/60)),IF((Boxes!$C$3+(Boxes!$D$3/60))&gt;=(A4+(B4/60)),F4,0),0)</f>
        <v>0</v>
      </c>
      <c r="F4" s="2">
        <v>47.5</v>
      </c>
      <c r="G4" s="18">
        <v>30</v>
      </c>
      <c r="H4" s="18">
        <v>27.5</v>
      </c>
      <c r="I4" s="18">
        <v>4</v>
      </c>
      <c r="J4" s="18">
        <v>2</v>
      </c>
      <c r="K4" s="18">
        <v>20</v>
      </c>
      <c r="L4" s="18">
        <v>4</v>
      </c>
      <c r="M4" s="9"/>
    </row>
    <row r="5" spans="1:13" ht="12.75">
      <c r="A5" s="14">
        <f t="shared" si="0"/>
        <v>11</v>
      </c>
      <c r="B5" s="14">
        <f t="shared" si="1"/>
        <v>37</v>
      </c>
      <c r="C5" s="7">
        <v>11</v>
      </c>
      <c r="D5" s="7">
        <v>54</v>
      </c>
      <c r="E5">
        <f>IF((Boxes!$C$3+(Boxes!$D$3/60))&lt;=(C5+(D5/60)),IF((Boxes!$C$3+(Boxes!$D$3/60))&gt;=(A5+(B5/60)),F5,0),0)</f>
        <v>0</v>
      </c>
      <c r="F5" s="2">
        <v>45</v>
      </c>
      <c r="G5" s="18">
        <v>30.5</v>
      </c>
      <c r="H5" s="18">
        <v>26.25</v>
      </c>
      <c r="I5" s="18">
        <v>5</v>
      </c>
      <c r="J5" s="18">
        <v>3</v>
      </c>
      <c r="K5" s="18">
        <v>22</v>
      </c>
      <c r="L5" s="18">
        <v>6</v>
      </c>
      <c r="M5" s="9"/>
    </row>
    <row r="6" spans="1:13" ht="12.75">
      <c r="A6" s="14">
        <f t="shared" si="0"/>
        <v>11</v>
      </c>
      <c r="B6" s="14">
        <f t="shared" si="1"/>
        <v>55</v>
      </c>
      <c r="C6" s="7">
        <v>12</v>
      </c>
      <c r="D6" s="7">
        <v>30</v>
      </c>
      <c r="E6">
        <f>IF((Boxes!$C$3+(Boxes!$D$3/60))&lt;=(C6+(D6/60)),IF((Boxes!$C$3+(Boxes!$D$3/60))&gt;=(A6+(B6/60)),F6,0),0)</f>
        <v>0</v>
      </c>
      <c r="F6" s="2">
        <v>43.5</v>
      </c>
      <c r="G6" s="18">
        <v>31</v>
      </c>
      <c r="H6" s="18">
        <v>25</v>
      </c>
      <c r="I6" s="18">
        <v>6</v>
      </c>
      <c r="J6" s="18">
        <v>4</v>
      </c>
      <c r="K6" s="18">
        <v>24</v>
      </c>
      <c r="L6" s="18">
        <v>7</v>
      </c>
      <c r="M6" s="9"/>
    </row>
    <row r="7" spans="1:13" ht="12.75">
      <c r="A7" s="14">
        <f t="shared" si="0"/>
        <v>12</v>
      </c>
      <c r="B7" s="14">
        <f t="shared" si="1"/>
        <v>31</v>
      </c>
      <c r="C7" s="7">
        <v>13</v>
      </c>
      <c r="D7" s="7">
        <v>12</v>
      </c>
      <c r="E7">
        <f>IF((Boxes!$C$3+(Boxes!$D$3/60))&lt;=(C7+(D7/60)),IF((Boxes!$C$3+(Boxes!$D$3/60))&gt;=(A7+(B7/60)),F7,0),0)</f>
        <v>0</v>
      </c>
      <c r="F7" s="2">
        <v>42</v>
      </c>
      <c r="G7" s="18">
        <v>31.5</v>
      </c>
      <c r="H7" s="18">
        <v>23.75</v>
      </c>
      <c r="I7" s="18">
        <v>7</v>
      </c>
      <c r="J7" s="18">
        <v>5</v>
      </c>
      <c r="K7" s="18">
        <v>26</v>
      </c>
      <c r="L7" s="18">
        <v>7.1</v>
      </c>
      <c r="M7" s="9"/>
    </row>
    <row r="8" spans="1:13" ht="12.75">
      <c r="A8" s="14">
        <f t="shared" si="0"/>
        <v>13</v>
      </c>
      <c r="B8" s="14">
        <f t="shared" si="1"/>
        <v>13</v>
      </c>
      <c r="C8" s="7">
        <v>14</v>
      </c>
      <c r="D8" s="7">
        <v>0</v>
      </c>
      <c r="E8">
        <f>IF((Boxes!$C$3+(Boxes!$D$3/60))&lt;=(C8+(D8/60)),IF((Boxes!$C$3+(Boxes!$D$3/60))&gt;=(A8+(B8/60)),F8,0),0)</f>
        <v>0</v>
      </c>
      <c r="F8" s="2">
        <v>40.5</v>
      </c>
      <c r="G8" s="18">
        <v>32</v>
      </c>
      <c r="H8" s="18">
        <v>22.5</v>
      </c>
      <c r="I8" s="18">
        <v>8</v>
      </c>
      <c r="J8" s="18">
        <v>6</v>
      </c>
      <c r="K8" s="18">
        <v>28</v>
      </c>
      <c r="L8" s="18">
        <v>7.2</v>
      </c>
      <c r="M8" s="9"/>
    </row>
    <row r="9" spans="1:13" ht="12.75">
      <c r="A9" s="14">
        <f t="shared" si="0"/>
        <v>14</v>
      </c>
      <c r="B9" s="14">
        <f t="shared" si="1"/>
        <v>1</v>
      </c>
      <c r="C9" s="7">
        <v>14</v>
      </c>
      <c r="D9" s="7">
        <v>54</v>
      </c>
      <c r="E9">
        <f>IF((Boxes!$C$3+(Boxes!$D$3/60))&lt;=(C9+(D9/60)),IF((Boxes!$C$3+(Boxes!$D$3/60))&gt;=(A9+(B9/60)),F9,0),0)</f>
        <v>0</v>
      </c>
      <c r="F9" s="2">
        <v>39</v>
      </c>
      <c r="G9" s="18">
        <v>32.5</v>
      </c>
      <c r="H9" s="18">
        <v>22.3</v>
      </c>
      <c r="I9" s="18">
        <v>9</v>
      </c>
      <c r="J9" s="18">
        <v>7</v>
      </c>
      <c r="K9" s="18">
        <v>30</v>
      </c>
      <c r="L9" s="18">
        <v>7.3</v>
      </c>
      <c r="M9" s="9"/>
    </row>
    <row r="10" spans="1:13" ht="12.75">
      <c r="A10" s="14">
        <f t="shared" si="0"/>
        <v>14</v>
      </c>
      <c r="B10" s="14">
        <f t="shared" si="1"/>
        <v>55</v>
      </c>
      <c r="C10" s="7">
        <v>15</v>
      </c>
      <c r="D10" s="7">
        <v>18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33</v>
      </c>
      <c r="H10" s="18">
        <v>22</v>
      </c>
      <c r="I10" s="18">
        <v>10</v>
      </c>
      <c r="J10" s="18">
        <v>7.1</v>
      </c>
      <c r="K10" s="18">
        <v>33</v>
      </c>
      <c r="L10" s="18">
        <v>7.4</v>
      </c>
      <c r="M10" s="9"/>
    </row>
    <row r="11" spans="1:13" ht="12.75">
      <c r="A11" s="14">
        <f t="shared" si="0"/>
        <v>15</v>
      </c>
      <c r="B11" s="14">
        <f t="shared" si="1"/>
        <v>19</v>
      </c>
      <c r="C11" s="7">
        <v>15</v>
      </c>
      <c r="D11" s="7">
        <v>48</v>
      </c>
      <c r="E11">
        <f>IF((Boxes!$C$3+(Boxes!$D$3/60))&lt;=(C11+(D11/60)),IF((Boxes!$C$3+(Boxes!$D$3/60))&gt;=(A11+(B11/60)),F11,0),0)</f>
        <v>0</v>
      </c>
      <c r="F11" s="2">
        <v>36</v>
      </c>
      <c r="G11" s="18">
        <v>33.5</v>
      </c>
      <c r="H11" s="18">
        <v>21.8</v>
      </c>
      <c r="I11" s="18">
        <v>12</v>
      </c>
      <c r="J11" s="18">
        <v>7.2</v>
      </c>
      <c r="K11" s="18">
        <v>35</v>
      </c>
      <c r="L11" s="18">
        <v>7.5</v>
      </c>
      <c r="M11" s="9"/>
    </row>
    <row r="12" spans="1:13" ht="12.75">
      <c r="A12" s="14">
        <f t="shared" si="0"/>
        <v>15</v>
      </c>
      <c r="B12" s="14">
        <f t="shared" si="1"/>
        <v>49</v>
      </c>
      <c r="C12" s="7">
        <v>16</v>
      </c>
      <c r="D12" s="7">
        <v>24</v>
      </c>
      <c r="E12">
        <f>IF((Boxes!$C$3+(Boxes!$D$3/60))&lt;=(C12+(D12/60)),IF((Boxes!$C$3+(Boxes!$D$3/60))&gt;=(A12+(B12/60)),F12,0),0)</f>
        <v>0</v>
      </c>
      <c r="F12" s="2">
        <v>34</v>
      </c>
      <c r="G12" s="18">
        <v>34</v>
      </c>
      <c r="H12" s="18">
        <v>21.5</v>
      </c>
      <c r="I12" s="18">
        <v>14</v>
      </c>
      <c r="J12" s="18">
        <v>7.3</v>
      </c>
      <c r="K12" s="18">
        <v>37</v>
      </c>
      <c r="L12" s="18">
        <v>7.75</v>
      </c>
      <c r="M12" s="9"/>
    </row>
    <row r="13" spans="1:13" ht="12.75">
      <c r="A13" s="14">
        <f t="shared" si="0"/>
        <v>16</v>
      </c>
      <c r="B13" s="14">
        <f t="shared" si="1"/>
        <v>25</v>
      </c>
      <c r="C13" s="7">
        <v>16</v>
      </c>
      <c r="D13" s="7">
        <v>54</v>
      </c>
      <c r="E13">
        <f>IF((Boxes!$C$3+(Boxes!$D$3/60))&lt;=(C13+(D13/60)),IF((Boxes!$C$3+(Boxes!$D$3/60))&gt;=(A13+(B13/60)),F13,0),0)</f>
        <v>0</v>
      </c>
      <c r="F13" s="2">
        <v>32</v>
      </c>
      <c r="G13" s="18">
        <v>34.5</v>
      </c>
      <c r="H13" s="18">
        <v>21.3</v>
      </c>
      <c r="I13" s="18">
        <v>16</v>
      </c>
      <c r="J13" s="18">
        <v>7.4</v>
      </c>
      <c r="K13" s="18">
        <v>40</v>
      </c>
      <c r="L13" s="18">
        <v>8</v>
      </c>
      <c r="M13" s="9"/>
    </row>
    <row r="14" spans="1:13" ht="12.75">
      <c r="A14" s="14">
        <f t="shared" si="0"/>
        <v>16</v>
      </c>
      <c r="B14" s="14">
        <f t="shared" si="1"/>
        <v>55</v>
      </c>
      <c r="C14" s="7">
        <v>17</v>
      </c>
      <c r="D14" s="7">
        <v>36</v>
      </c>
      <c r="E14">
        <f>IF((Boxes!$C$3+(Boxes!$D$3/60))&lt;=(C14+(D14/60)),IF((Boxes!$C$3+(Boxes!$D$3/60))&gt;=(A14+(B14/60)),F14,0),0)</f>
        <v>0</v>
      </c>
      <c r="F14" s="2">
        <v>30</v>
      </c>
      <c r="G14" s="18">
        <v>35</v>
      </c>
      <c r="H14" s="18">
        <v>21</v>
      </c>
      <c r="I14" s="18">
        <v>18</v>
      </c>
      <c r="J14" s="18">
        <v>7.5</v>
      </c>
      <c r="K14" s="18">
        <v>42</v>
      </c>
      <c r="L14" s="18">
        <v>8.25</v>
      </c>
      <c r="M14" s="9"/>
    </row>
    <row r="15" spans="1:13" ht="12.75">
      <c r="A15" s="14">
        <f t="shared" si="0"/>
        <v>17</v>
      </c>
      <c r="B15" s="14">
        <f t="shared" si="1"/>
        <v>37</v>
      </c>
      <c r="C15" s="7">
        <v>18</v>
      </c>
      <c r="D15" s="7">
        <v>12</v>
      </c>
      <c r="E15">
        <f>IF((Boxes!$C$3+(Boxes!$D$3/60))&lt;=(C15+(D15/60)),IF((Boxes!$C$3+(Boxes!$D$3/60))&gt;=(A15+(B15/60)),F15,0),0)</f>
        <v>0</v>
      </c>
      <c r="F15" s="2">
        <v>27</v>
      </c>
      <c r="G15" s="18">
        <v>35.5</v>
      </c>
      <c r="H15" s="18">
        <v>18</v>
      </c>
      <c r="I15" s="18">
        <v>21</v>
      </c>
      <c r="J15" s="18">
        <v>7.75</v>
      </c>
      <c r="K15" s="18">
        <v>44</v>
      </c>
      <c r="L15" s="18">
        <v>8.5</v>
      </c>
      <c r="M15" s="9"/>
    </row>
    <row r="16" spans="1:13" ht="12.75">
      <c r="A16" s="14">
        <f t="shared" si="0"/>
        <v>18</v>
      </c>
      <c r="B16" s="14">
        <f t="shared" si="1"/>
        <v>13</v>
      </c>
      <c r="C16" s="7">
        <v>18</v>
      </c>
      <c r="D16" s="7">
        <v>54</v>
      </c>
      <c r="E16">
        <f>IF((Boxes!$C$3+(Boxes!$D$3/60))&lt;=(C16+(D16/60)),IF((Boxes!$C$3+(Boxes!$D$3/60))&gt;=(A16+(B16/60)),F16,0),0)</f>
        <v>0</v>
      </c>
      <c r="F16" s="2">
        <v>24</v>
      </c>
      <c r="G16" s="18">
        <v>36</v>
      </c>
      <c r="H16" s="18">
        <v>15</v>
      </c>
      <c r="I16" s="18">
        <v>24</v>
      </c>
      <c r="J16" s="18">
        <v>8</v>
      </c>
      <c r="K16" s="18">
        <v>46</v>
      </c>
      <c r="L16" s="18">
        <v>8.75</v>
      </c>
      <c r="M16" s="9"/>
    </row>
    <row r="17" spans="1:13" ht="12.75">
      <c r="A17" s="14">
        <f t="shared" si="0"/>
        <v>18</v>
      </c>
      <c r="B17" s="14">
        <f t="shared" si="1"/>
        <v>55</v>
      </c>
      <c r="C17" s="7">
        <v>19</v>
      </c>
      <c r="D17" s="7">
        <v>42</v>
      </c>
      <c r="E17">
        <f>IF((Boxes!$C$3+(Boxes!$D$3/60))&lt;=(C17+(D17/60)),IF((Boxes!$C$3+(Boxes!$D$3/60))&gt;=(A17+(B17/60)),F17,0),0)</f>
        <v>0</v>
      </c>
      <c r="F17" s="2">
        <v>21</v>
      </c>
      <c r="G17" s="18">
        <v>36.5</v>
      </c>
      <c r="H17" s="18">
        <v>12</v>
      </c>
      <c r="I17" s="18">
        <v>27</v>
      </c>
      <c r="J17" s="18">
        <v>8.25</v>
      </c>
      <c r="K17" s="18">
        <v>49</v>
      </c>
      <c r="L17" s="18">
        <v>9</v>
      </c>
      <c r="M17" s="9"/>
    </row>
    <row r="18" spans="1:13" ht="12.75">
      <c r="A18" s="14">
        <f t="shared" si="0"/>
        <v>19</v>
      </c>
      <c r="B18" s="14">
        <f t="shared" si="1"/>
        <v>43</v>
      </c>
      <c r="C18" s="7">
        <v>20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8">
        <v>37</v>
      </c>
      <c r="H18" s="18">
        <v>9</v>
      </c>
      <c r="I18" s="18">
        <v>31</v>
      </c>
      <c r="J18" s="18">
        <v>8.5</v>
      </c>
      <c r="K18" s="18">
        <v>50</v>
      </c>
      <c r="L18" s="18">
        <v>9.5</v>
      </c>
      <c r="M18" s="9"/>
    </row>
    <row r="19" spans="1:13" ht="12.75">
      <c r="A19" s="14">
        <f t="shared" si="0"/>
        <v>20</v>
      </c>
      <c r="B19" s="14">
        <f t="shared" si="1"/>
        <v>37</v>
      </c>
      <c r="C19" s="7">
        <v>21</v>
      </c>
      <c r="D19" s="7">
        <v>30</v>
      </c>
      <c r="E19">
        <f>IF((Boxes!$C$3+(Boxes!$D$3/60))&lt;=(C19+(D19/60)),IF((Boxes!$C$3+(Boxes!$D$3/60))&gt;=(A19+(B19/60)),F19,0),0)</f>
        <v>0</v>
      </c>
      <c r="F19" s="2">
        <v>15</v>
      </c>
      <c r="G19" s="18">
        <v>37.5</v>
      </c>
      <c r="H19" s="18">
        <v>6</v>
      </c>
      <c r="I19" s="18">
        <v>34</v>
      </c>
      <c r="J19" s="18">
        <v>8.75</v>
      </c>
      <c r="K19" s="18">
        <v>51</v>
      </c>
      <c r="L19" s="18">
        <v>10</v>
      </c>
      <c r="M19" s="9"/>
    </row>
    <row r="20" spans="1:13" ht="12.75">
      <c r="A20" s="14">
        <f t="shared" si="0"/>
        <v>21</v>
      </c>
      <c r="B20" s="14">
        <f t="shared" si="1"/>
        <v>31</v>
      </c>
      <c r="C20" s="7">
        <v>22</v>
      </c>
      <c r="D20" s="7">
        <v>30</v>
      </c>
      <c r="E20">
        <f>IF((Boxes!$C$3+(Boxes!$D$3/60))&lt;=(C20+(D20/60)),IF((Boxes!$C$3+(Boxes!$D$3/60))&gt;=(A20+(B20/60)),F20,0),0)</f>
        <v>0</v>
      </c>
      <c r="F20" s="2">
        <v>12</v>
      </c>
      <c r="G20" s="18">
        <v>38</v>
      </c>
      <c r="H20" s="18">
        <v>3</v>
      </c>
      <c r="I20" s="18">
        <v>37</v>
      </c>
      <c r="J20" s="18">
        <v>9</v>
      </c>
      <c r="K20" s="18"/>
      <c r="L20" s="18"/>
      <c r="M20" s="9"/>
    </row>
    <row r="21" spans="1:13" ht="12.75">
      <c r="A21" s="14">
        <f t="shared" si="0"/>
        <v>22</v>
      </c>
      <c r="B21" s="14">
        <f t="shared" si="1"/>
        <v>31</v>
      </c>
      <c r="C21" s="7">
        <v>23</v>
      </c>
      <c r="D21" s="7">
        <v>36</v>
      </c>
      <c r="E21">
        <f>IF((Boxes!$C$3+(Boxes!$D$3/60))&lt;=(C21+(D21/60)),IF((Boxes!$C$3+(Boxes!$D$3/60))&gt;=(A21+(B21/60)),F21,0),0)</f>
        <v>0</v>
      </c>
      <c r="F21" s="2">
        <v>9</v>
      </c>
      <c r="G21" s="18">
        <v>38.01</v>
      </c>
      <c r="H21" s="18">
        <v>0</v>
      </c>
      <c r="I21" s="18">
        <v>38</v>
      </c>
      <c r="J21" s="18">
        <v>9.25</v>
      </c>
      <c r="K21" s="19"/>
      <c r="L21" s="19"/>
      <c r="M21" s="9"/>
    </row>
    <row r="22" spans="1:13" ht="12.75">
      <c r="A22" s="14">
        <f t="shared" si="0"/>
        <v>23</v>
      </c>
      <c r="B22" s="14">
        <f t="shared" si="1"/>
        <v>37</v>
      </c>
      <c r="C22" s="7">
        <v>24</v>
      </c>
      <c r="D22" s="7">
        <v>48</v>
      </c>
      <c r="E22">
        <f>IF((Boxes!$C$3+(Boxes!$D$3/60))&lt;=(C22+(D22/60)),IF((Boxes!$C$3+(Boxes!$D$3/60))&gt;=(A22+(B22/60)),F22,0),0)</f>
        <v>0</v>
      </c>
      <c r="F22" s="2">
        <v>6</v>
      </c>
      <c r="I22" s="18">
        <v>40</v>
      </c>
      <c r="J22" s="18">
        <v>9.5</v>
      </c>
      <c r="K22" s="19"/>
      <c r="L22" s="19"/>
      <c r="M22" s="9"/>
    </row>
    <row r="23" spans="1:13" ht="12.75">
      <c r="A23" s="14">
        <f t="shared" si="0"/>
        <v>24</v>
      </c>
      <c r="B23" s="14">
        <f t="shared" si="1"/>
        <v>49</v>
      </c>
      <c r="C23" s="7">
        <v>26</v>
      </c>
      <c r="D23" s="7">
        <v>6</v>
      </c>
      <c r="E23">
        <f>IF((Boxes!$C$3+(Boxes!$D$3/60))&lt;=(C23+(D23/60)),IF((Boxes!$C$3+(Boxes!$D$3/60))&gt;=(A23+(B23/60)),F23,0),0)</f>
        <v>0</v>
      </c>
      <c r="F23" s="2">
        <v>3</v>
      </c>
      <c r="I23" s="18">
        <v>41</v>
      </c>
      <c r="J23" s="18">
        <v>9.75</v>
      </c>
      <c r="K23" s="19"/>
      <c r="L23" s="19"/>
      <c r="M23" s="9"/>
    </row>
    <row r="24" spans="1:13" ht="12.75">
      <c r="A24" s="14">
        <f t="shared" si="0"/>
        <v>26</v>
      </c>
      <c r="B24" s="14">
        <f t="shared" si="1"/>
        <v>7</v>
      </c>
      <c r="C24">
        <v>99</v>
      </c>
      <c r="D24" s="14">
        <v>99</v>
      </c>
      <c r="E24">
        <f>IF((Boxes!$C$3+(Boxes!$D$3/60))&lt;=(C24+(D24/60)),IF((Boxes!$C$3+(Boxes!$D$3/60))&gt;=(A24+(B24/60)),F24,0),0)</f>
        <v>0</v>
      </c>
      <c r="F24" s="2">
        <v>0</v>
      </c>
      <c r="I24" s="18">
        <v>42</v>
      </c>
      <c r="J24" s="18">
        <v>10</v>
      </c>
      <c r="K24" s="19"/>
      <c r="L24" s="19"/>
      <c r="M24" s="9"/>
    </row>
    <row r="25" spans="9:13" ht="12.75">
      <c r="I25" s="18"/>
      <c r="J25" s="18"/>
      <c r="K25" s="19"/>
      <c r="L25" s="19"/>
      <c r="M25" s="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6" bestFit="1" customWidth="1"/>
    <col min="8" max="9" width="6.7109375" style="7" bestFit="1" customWidth="1"/>
    <col min="10" max="12" width="6.7109375" style="6" bestFit="1" customWidth="1"/>
    <col min="13" max="13" width="9.140625" style="6" customWidth="1"/>
    <col min="14" max="16384" width="9.140625" style="7" customWidth="1"/>
  </cols>
  <sheetData>
    <row r="2" spans="1:12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</row>
    <row r="3" spans="1:12" ht="12.75">
      <c r="A3" s="7">
        <v>0</v>
      </c>
      <c r="B3" s="7">
        <v>0</v>
      </c>
      <c r="C3">
        <v>11</v>
      </c>
      <c r="D3" s="14">
        <v>24</v>
      </c>
      <c r="E3">
        <f>IF((Boxes!$C$3+(Boxes!$D$3/60))&lt;=(C3+(D3/60)),IF((Boxes!$C$3+(Boxes!$D$3/60))&gt;=(A3+(B3/60)),F3,0),0)</f>
        <v>50</v>
      </c>
      <c r="F3" s="2">
        <v>50</v>
      </c>
      <c r="G3" s="18">
        <v>29.5</v>
      </c>
      <c r="H3" s="18">
        <v>28.75</v>
      </c>
      <c r="I3" s="18">
        <v>2</v>
      </c>
      <c r="J3" s="18">
        <v>1</v>
      </c>
      <c r="K3" s="18">
        <v>15</v>
      </c>
      <c r="L3" s="18">
        <v>2</v>
      </c>
    </row>
    <row r="4" spans="1:13" ht="12.75">
      <c r="A4" s="14">
        <f aca="true" t="shared" si="0" ref="A4:A24">C3</f>
        <v>11</v>
      </c>
      <c r="B4" s="14">
        <f aca="true" t="shared" si="1" ref="B4:B24">D3+1</f>
        <v>25</v>
      </c>
      <c r="C4" s="7">
        <v>11</v>
      </c>
      <c r="D4" s="7">
        <v>36</v>
      </c>
      <c r="E4">
        <f>IF((Boxes!$C$3+(Boxes!$D$3/60))&lt;=(C4+(D4/60)),IF((Boxes!$C$3+(Boxes!$D$3/60))&gt;=(A4+(B4/60)),F4,0),0)</f>
        <v>0</v>
      </c>
      <c r="F4" s="2">
        <v>47.5</v>
      </c>
      <c r="G4" s="18">
        <v>30</v>
      </c>
      <c r="H4" s="18">
        <v>27.5</v>
      </c>
      <c r="I4" s="18">
        <v>3</v>
      </c>
      <c r="J4" s="18">
        <v>2</v>
      </c>
      <c r="K4" s="18">
        <v>17</v>
      </c>
      <c r="L4" s="18">
        <v>4</v>
      </c>
      <c r="M4" s="7"/>
    </row>
    <row r="5" spans="1:13" ht="12.75">
      <c r="A5" s="14">
        <f t="shared" si="0"/>
        <v>11</v>
      </c>
      <c r="B5" s="14">
        <f t="shared" si="1"/>
        <v>37</v>
      </c>
      <c r="C5" s="7">
        <v>11</v>
      </c>
      <c r="D5" s="7">
        <v>54</v>
      </c>
      <c r="E5">
        <f>IF((Boxes!$C$3+(Boxes!$D$3/60))&lt;=(C5+(D5/60)),IF((Boxes!$C$3+(Boxes!$D$3/60))&gt;=(A5+(B5/60)),F5,0),0)</f>
        <v>0</v>
      </c>
      <c r="F5" s="2">
        <v>45</v>
      </c>
      <c r="G5" s="18">
        <v>30.5</v>
      </c>
      <c r="H5" s="18">
        <v>26.25</v>
      </c>
      <c r="I5" s="18">
        <v>4</v>
      </c>
      <c r="J5" s="18">
        <v>3</v>
      </c>
      <c r="K5" s="18">
        <v>19</v>
      </c>
      <c r="L5" s="18">
        <v>6</v>
      </c>
      <c r="M5" s="7"/>
    </row>
    <row r="6" spans="1:13" ht="12.75">
      <c r="A6" s="14">
        <f t="shared" si="0"/>
        <v>11</v>
      </c>
      <c r="B6" s="14">
        <f t="shared" si="1"/>
        <v>55</v>
      </c>
      <c r="C6" s="7">
        <v>12</v>
      </c>
      <c r="D6" s="7">
        <v>30</v>
      </c>
      <c r="E6">
        <f>IF((Boxes!$C$3+(Boxes!$D$3/60))&lt;=(C6+(D6/60)),IF((Boxes!$C$3+(Boxes!$D$3/60))&gt;=(A6+(B6/60)),F6,0),0)</f>
        <v>0</v>
      </c>
      <c r="F6" s="2">
        <v>43.5</v>
      </c>
      <c r="G6" s="18">
        <v>31</v>
      </c>
      <c r="H6" s="18">
        <v>25</v>
      </c>
      <c r="I6" s="18">
        <v>5</v>
      </c>
      <c r="J6" s="18">
        <v>4</v>
      </c>
      <c r="K6" s="18">
        <v>21</v>
      </c>
      <c r="L6" s="18">
        <v>7</v>
      </c>
      <c r="M6" s="7"/>
    </row>
    <row r="7" spans="1:13" ht="12.75">
      <c r="A7" s="14">
        <f t="shared" si="0"/>
        <v>12</v>
      </c>
      <c r="B7" s="14">
        <f t="shared" si="1"/>
        <v>31</v>
      </c>
      <c r="C7" s="7">
        <v>13</v>
      </c>
      <c r="D7" s="7">
        <v>12</v>
      </c>
      <c r="E7">
        <f>IF((Boxes!$C$3+(Boxes!$D$3/60))&lt;=(C7+(D7/60)),IF((Boxes!$C$3+(Boxes!$D$3/60))&gt;=(A7+(B7/60)),F7,0),0)</f>
        <v>0</v>
      </c>
      <c r="F7" s="2">
        <v>42</v>
      </c>
      <c r="G7" s="18">
        <v>31.5</v>
      </c>
      <c r="H7" s="18">
        <v>23.75</v>
      </c>
      <c r="I7" s="18">
        <v>6</v>
      </c>
      <c r="J7" s="18">
        <v>5</v>
      </c>
      <c r="K7" s="18">
        <v>23</v>
      </c>
      <c r="L7" s="18">
        <v>7.1</v>
      </c>
      <c r="M7" s="7"/>
    </row>
    <row r="8" spans="1:13" ht="12.75">
      <c r="A8" s="14">
        <f t="shared" si="0"/>
        <v>13</v>
      </c>
      <c r="B8" s="14">
        <f t="shared" si="1"/>
        <v>13</v>
      </c>
      <c r="C8" s="7">
        <v>14</v>
      </c>
      <c r="D8" s="7">
        <v>0</v>
      </c>
      <c r="E8">
        <f>IF((Boxes!$C$3+(Boxes!$D$3/60))&lt;=(C8+(D8/60)),IF((Boxes!$C$3+(Boxes!$D$3/60))&gt;=(A8+(B8/60)),F8,0),0)</f>
        <v>0</v>
      </c>
      <c r="F8" s="2">
        <v>40.5</v>
      </c>
      <c r="G8" s="18">
        <v>32</v>
      </c>
      <c r="H8" s="18">
        <v>22.5</v>
      </c>
      <c r="I8" s="18">
        <v>7</v>
      </c>
      <c r="J8" s="18">
        <v>6</v>
      </c>
      <c r="K8" s="18">
        <v>25</v>
      </c>
      <c r="L8" s="18">
        <v>7.2</v>
      </c>
      <c r="M8" s="7"/>
    </row>
    <row r="9" spans="1:13" ht="12.75">
      <c r="A9" s="14">
        <f t="shared" si="0"/>
        <v>14</v>
      </c>
      <c r="B9" s="14">
        <f t="shared" si="1"/>
        <v>1</v>
      </c>
      <c r="C9" s="7">
        <v>14</v>
      </c>
      <c r="D9" s="7">
        <v>54</v>
      </c>
      <c r="E9">
        <f>IF((Boxes!$C$3+(Boxes!$D$3/60))&lt;=(C9+(D9/60)),IF((Boxes!$C$3+(Boxes!$D$3/60))&gt;=(A9+(B9/60)),F9,0),0)</f>
        <v>0</v>
      </c>
      <c r="F9" s="2">
        <v>39</v>
      </c>
      <c r="G9" s="18">
        <v>32.5</v>
      </c>
      <c r="H9" s="18">
        <v>22.3</v>
      </c>
      <c r="I9" s="18">
        <v>8</v>
      </c>
      <c r="J9" s="18">
        <v>7</v>
      </c>
      <c r="K9" s="18">
        <v>27</v>
      </c>
      <c r="L9" s="18">
        <v>7.3</v>
      </c>
      <c r="M9" s="7"/>
    </row>
    <row r="10" spans="1:13" ht="12.75">
      <c r="A10" s="14">
        <f t="shared" si="0"/>
        <v>14</v>
      </c>
      <c r="B10" s="14">
        <f t="shared" si="1"/>
        <v>55</v>
      </c>
      <c r="C10" s="7">
        <v>15</v>
      </c>
      <c r="D10" s="7">
        <v>18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33</v>
      </c>
      <c r="H10" s="18">
        <v>22</v>
      </c>
      <c r="I10" s="18">
        <v>10</v>
      </c>
      <c r="J10" s="18">
        <v>7.1</v>
      </c>
      <c r="K10" s="18">
        <v>29</v>
      </c>
      <c r="L10" s="18">
        <v>7.4</v>
      </c>
      <c r="M10" s="7"/>
    </row>
    <row r="11" spans="1:13" ht="12.75">
      <c r="A11" s="14">
        <f t="shared" si="0"/>
        <v>15</v>
      </c>
      <c r="B11" s="14">
        <f t="shared" si="1"/>
        <v>19</v>
      </c>
      <c r="C11" s="7">
        <v>15</v>
      </c>
      <c r="D11" s="7">
        <v>48</v>
      </c>
      <c r="E11">
        <f>IF((Boxes!$C$3+(Boxes!$D$3/60))&lt;=(C11+(D11/60)),IF((Boxes!$C$3+(Boxes!$D$3/60))&gt;=(A11+(B11/60)),F11,0),0)</f>
        <v>0</v>
      </c>
      <c r="F11" s="2">
        <v>36</v>
      </c>
      <c r="G11" s="18">
        <v>33.5</v>
      </c>
      <c r="H11" s="18">
        <v>21.8</v>
      </c>
      <c r="I11" s="18">
        <v>11</v>
      </c>
      <c r="J11" s="18">
        <v>7.2</v>
      </c>
      <c r="K11" s="18">
        <v>31</v>
      </c>
      <c r="L11" s="18">
        <v>7.5</v>
      </c>
      <c r="M11" s="7"/>
    </row>
    <row r="12" spans="1:13" ht="12.75">
      <c r="A12" s="14">
        <f t="shared" si="0"/>
        <v>15</v>
      </c>
      <c r="B12" s="14">
        <f t="shared" si="1"/>
        <v>49</v>
      </c>
      <c r="C12" s="7">
        <v>16</v>
      </c>
      <c r="D12" s="7">
        <v>24</v>
      </c>
      <c r="E12">
        <f>IF((Boxes!$C$3+(Boxes!$D$3/60))&lt;=(C12+(D12/60)),IF((Boxes!$C$3+(Boxes!$D$3/60))&gt;=(A12+(B12/60)),F12,0),0)</f>
        <v>0</v>
      </c>
      <c r="F12" s="2">
        <v>34</v>
      </c>
      <c r="G12" s="18">
        <v>34</v>
      </c>
      <c r="H12" s="18">
        <v>21.5</v>
      </c>
      <c r="I12" s="18">
        <v>13</v>
      </c>
      <c r="J12" s="18">
        <v>7.3</v>
      </c>
      <c r="K12" s="18">
        <v>34</v>
      </c>
      <c r="L12" s="18">
        <v>7.75</v>
      </c>
      <c r="M12" s="7"/>
    </row>
    <row r="13" spans="1:13" ht="12.75">
      <c r="A13" s="14">
        <f t="shared" si="0"/>
        <v>16</v>
      </c>
      <c r="B13" s="14">
        <f t="shared" si="1"/>
        <v>25</v>
      </c>
      <c r="C13" s="7">
        <v>16</v>
      </c>
      <c r="D13" s="7">
        <v>54</v>
      </c>
      <c r="E13">
        <f>IF((Boxes!$C$3+(Boxes!$D$3/60))&lt;=(C13+(D13/60)),IF((Boxes!$C$3+(Boxes!$D$3/60))&gt;=(A13+(B13/60)),F13,0),0)</f>
        <v>0</v>
      </c>
      <c r="F13" s="2">
        <v>32</v>
      </c>
      <c r="G13" s="18">
        <v>34.5</v>
      </c>
      <c r="H13" s="18">
        <v>21.3</v>
      </c>
      <c r="I13" s="18">
        <v>14</v>
      </c>
      <c r="J13" s="18">
        <v>7.4</v>
      </c>
      <c r="K13" s="18">
        <v>36</v>
      </c>
      <c r="L13" s="18">
        <v>8</v>
      </c>
      <c r="M13" s="7"/>
    </row>
    <row r="14" spans="1:13" ht="12.75">
      <c r="A14" s="14">
        <f t="shared" si="0"/>
        <v>16</v>
      </c>
      <c r="B14" s="14">
        <f t="shared" si="1"/>
        <v>55</v>
      </c>
      <c r="C14" s="7">
        <v>17</v>
      </c>
      <c r="D14" s="7">
        <v>36</v>
      </c>
      <c r="E14">
        <f>IF((Boxes!$C$3+(Boxes!$D$3/60))&lt;=(C14+(D14/60)),IF((Boxes!$C$3+(Boxes!$D$3/60))&gt;=(A14+(B14/60)),F14,0),0)</f>
        <v>0</v>
      </c>
      <c r="F14" s="2">
        <v>30</v>
      </c>
      <c r="G14" s="18">
        <v>35</v>
      </c>
      <c r="H14" s="18">
        <v>21</v>
      </c>
      <c r="I14" s="18">
        <v>16</v>
      </c>
      <c r="J14" s="18">
        <v>7.5</v>
      </c>
      <c r="K14" s="18">
        <v>38</v>
      </c>
      <c r="L14" s="18">
        <v>8.25</v>
      </c>
      <c r="M14" s="7"/>
    </row>
    <row r="15" spans="1:13" ht="12.75">
      <c r="A15" s="14">
        <f t="shared" si="0"/>
        <v>17</v>
      </c>
      <c r="B15" s="14">
        <f t="shared" si="1"/>
        <v>37</v>
      </c>
      <c r="C15" s="7">
        <v>18</v>
      </c>
      <c r="D15" s="7">
        <v>12</v>
      </c>
      <c r="E15">
        <f>IF((Boxes!$C$3+(Boxes!$D$3/60))&lt;=(C15+(D15/60)),IF((Boxes!$C$3+(Boxes!$D$3/60))&gt;=(A15+(B15/60)),F15,0),0)</f>
        <v>0</v>
      </c>
      <c r="F15" s="2">
        <v>27</v>
      </c>
      <c r="G15" s="18">
        <v>35.5</v>
      </c>
      <c r="H15" s="18">
        <v>18</v>
      </c>
      <c r="I15" s="18">
        <v>19</v>
      </c>
      <c r="J15" s="18">
        <v>7.75</v>
      </c>
      <c r="K15" s="18">
        <v>40</v>
      </c>
      <c r="L15" s="18">
        <v>8.5</v>
      </c>
      <c r="M15" s="7"/>
    </row>
    <row r="16" spans="1:13" ht="12.75">
      <c r="A16" s="14">
        <f t="shared" si="0"/>
        <v>18</v>
      </c>
      <c r="B16" s="14">
        <f t="shared" si="1"/>
        <v>13</v>
      </c>
      <c r="C16" s="7">
        <v>18</v>
      </c>
      <c r="D16" s="7">
        <v>54</v>
      </c>
      <c r="E16">
        <f>IF((Boxes!$C$3+(Boxes!$D$3/60))&lt;=(C16+(D16/60)),IF((Boxes!$C$3+(Boxes!$D$3/60))&gt;=(A16+(B16/60)),F16,0),0)</f>
        <v>0</v>
      </c>
      <c r="F16" s="2">
        <v>24</v>
      </c>
      <c r="G16" s="18">
        <v>36</v>
      </c>
      <c r="H16" s="18">
        <v>15</v>
      </c>
      <c r="I16" s="18">
        <v>22</v>
      </c>
      <c r="J16" s="18">
        <v>8</v>
      </c>
      <c r="K16" s="18">
        <v>42</v>
      </c>
      <c r="L16" s="18">
        <v>8.75</v>
      </c>
      <c r="M16" s="7"/>
    </row>
    <row r="17" spans="1:13" ht="12.75">
      <c r="A17" s="14">
        <f t="shared" si="0"/>
        <v>18</v>
      </c>
      <c r="B17" s="14">
        <f t="shared" si="1"/>
        <v>55</v>
      </c>
      <c r="C17" s="7">
        <v>19</v>
      </c>
      <c r="D17" s="7">
        <v>42</v>
      </c>
      <c r="E17">
        <f>IF((Boxes!$C$3+(Boxes!$D$3/60))&lt;=(C17+(D17/60)),IF((Boxes!$C$3+(Boxes!$D$3/60))&gt;=(A17+(B17/60)),F17,0),0)</f>
        <v>0</v>
      </c>
      <c r="F17" s="2">
        <v>21</v>
      </c>
      <c r="G17" s="18">
        <v>36.5</v>
      </c>
      <c r="H17" s="18">
        <v>12</v>
      </c>
      <c r="I17" s="18">
        <v>25</v>
      </c>
      <c r="J17" s="18">
        <v>8.25</v>
      </c>
      <c r="K17" s="18">
        <v>45</v>
      </c>
      <c r="L17" s="18">
        <v>9</v>
      </c>
      <c r="M17" s="7"/>
    </row>
    <row r="18" spans="1:13" ht="12.75">
      <c r="A18" s="14">
        <f t="shared" si="0"/>
        <v>19</v>
      </c>
      <c r="B18" s="14">
        <f t="shared" si="1"/>
        <v>43</v>
      </c>
      <c r="C18" s="7">
        <v>20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8">
        <v>37</v>
      </c>
      <c r="H18" s="18">
        <v>9</v>
      </c>
      <c r="I18" s="18">
        <v>28</v>
      </c>
      <c r="J18" s="18">
        <v>8.5</v>
      </c>
      <c r="K18" s="18">
        <v>46</v>
      </c>
      <c r="L18" s="18">
        <v>9.5</v>
      </c>
      <c r="M18" s="7"/>
    </row>
    <row r="19" spans="1:13" ht="12.75">
      <c r="A19" s="14">
        <f t="shared" si="0"/>
        <v>20</v>
      </c>
      <c r="B19" s="14">
        <f t="shared" si="1"/>
        <v>37</v>
      </c>
      <c r="C19" s="7">
        <v>21</v>
      </c>
      <c r="D19" s="7">
        <v>30</v>
      </c>
      <c r="E19">
        <f>IF((Boxes!$C$3+(Boxes!$D$3/60))&lt;=(C19+(D19/60)),IF((Boxes!$C$3+(Boxes!$D$3/60))&gt;=(A19+(B19/60)),F19,0),0)</f>
        <v>0</v>
      </c>
      <c r="F19" s="2">
        <v>15</v>
      </c>
      <c r="G19" s="18">
        <v>37.5</v>
      </c>
      <c r="H19" s="18">
        <v>6</v>
      </c>
      <c r="I19" s="18">
        <v>31</v>
      </c>
      <c r="J19" s="18">
        <v>8.75</v>
      </c>
      <c r="K19" s="18">
        <v>47</v>
      </c>
      <c r="L19" s="18">
        <v>10</v>
      </c>
      <c r="M19" s="7"/>
    </row>
    <row r="20" spans="1:13" ht="12.75">
      <c r="A20" s="14">
        <f t="shared" si="0"/>
        <v>21</v>
      </c>
      <c r="B20" s="14">
        <f t="shared" si="1"/>
        <v>31</v>
      </c>
      <c r="C20" s="7">
        <v>22</v>
      </c>
      <c r="D20" s="7">
        <v>30</v>
      </c>
      <c r="E20">
        <f>IF((Boxes!$C$3+(Boxes!$D$3/60))&lt;=(C20+(D20/60)),IF((Boxes!$C$3+(Boxes!$D$3/60))&gt;=(A20+(B20/60)),F20,0),0)</f>
        <v>0</v>
      </c>
      <c r="F20" s="2">
        <v>12</v>
      </c>
      <c r="G20" s="18">
        <v>38</v>
      </c>
      <c r="H20" s="18">
        <v>3</v>
      </c>
      <c r="I20" s="18">
        <v>35</v>
      </c>
      <c r="J20" s="18">
        <v>9</v>
      </c>
      <c r="K20" s="18"/>
      <c r="L20" s="18"/>
      <c r="M20" s="7"/>
    </row>
    <row r="21" spans="1:13" ht="12.75">
      <c r="A21" s="14">
        <f t="shared" si="0"/>
        <v>22</v>
      </c>
      <c r="B21" s="14">
        <f t="shared" si="1"/>
        <v>31</v>
      </c>
      <c r="C21" s="7">
        <v>23</v>
      </c>
      <c r="D21" s="7">
        <v>36</v>
      </c>
      <c r="E21">
        <f>IF((Boxes!$C$3+(Boxes!$D$3/60))&lt;=(C21+(D21/60)),IF((Boxes!$C$3+(Boxes!$D$3/60))&gt;=(A21+(B21/60)),F21,0),0)</f>
        <v>0</v>
      </c>
      <c r="F21" s="2">
        <v>9</v>
      </c>
      <c r="G21" s="18">
        <v>38.01</v>
      </c>
      <c r="H21" s="18">
        <v>0</v>
      </c>
      <c r="I21" s="18">
        <v>36</v>
      </c>
      <c r="J21" s="18">
        <v>9.25</v>
      </c>
      <c r="K21" s="19"/>
      <c r="L21" s="19"/>
      <c r="M21" s="7"/>
    </row>
    <row r="22" spans="1:13" ht="12.75">
      <c r="A22" s="14">
        <f t="shared" si="0"/>
        <v>23</v>
      </c>
      <c r="B22" s="14">
        <f t="shared" si="1"/>
        <v>37</v>
      </c>
      <c r="C22" s="7">
        <v>24</v>
      </c>
      <c r="D22" s="7">
        <v>48</v>
      </c>
      <c r="E22">
        <f>IF((Boxes!$C$3+(Boxes!$D$3/60))&lt;=(C22+(D22/60)),IF((Boxes!$C$3+(Boxes!$D$3/60))&gt;=(A22+(B22/60)),F22,0),0)</f>
        <v>0</v>
      </c>
      <c r="F22" s="2">
        <v>6</v>
      </c>
      <c r="G22" s="18"/>
      <c r="H22" s="18"/>
      <c r="I22" s="18">
        <v>38</v>
      </c>
      <c r="J22" s="18">
        <v>9.5</v>
      </c>
      <c r="K22" s="19"/>
      <c r="L22" s="19"/>
      <c r="M22" s="7"/>
    </row>
    <row r="23" spans="1:13" ht="12.75">
      <c r="A23" s="14">
        <f t="shared" si="0"/>
        <v>24</v>
      </c>
      <c r="B23" s="14">
        <f t="shared" si="1"/>
        <v>49</v>
      </c>
      <c r="C23" s="7">
        <v>26</v>
      </c>
      <c r="D23" s="7">
        <v>6</v>
      </c>
      <c r="E23">
        <f>IF((Boxes!$C$3+(Boxes!$D$3/60))&lt;=(C23+(D23/60)),IF((Boxes!$C$3+(Boxes!$D$3/60))&gt;=(A23+(B23/60)),F23,0),0)</f>
        <v>0</v>
      </c>
      <c r="F23" s="2">
        <v>3</v>
      </c>
      <c r="G23" s="18"/>
      <c r="H23" s="18"/>
      <c r="I23" s="18">
        <v>40</v>
      </c>
      <c r="J23" s="18">
        <v>9.75</v>
      </c>
      <c r="K23" s="19"/>
      <c r="L23" s="19"/>
      <c r="M23" s="7"/>
    </row>
    <row r="24" spans="1:13" ht="12.75">
      <c r="A24" s="14">
        <f t="shared" si="0"/>
        <v>26</v>
      </c>
      <c r="B24" s="14">
        <f t="shared" si="1"/>
        <v>7</v>
      </c>
      <c r="C24">
        <v>99</v>
      </c>
      <c r="D24" s="14">
        <v>99</v>
      </c>
      <c r="E24">
        <f>IF((Boxes!$C$3+(Boxes!$D$3/60))&lt;=(C24+(D24/60)),IF((Boxes!$C$3+(Boxes!$D$3/60))&gt;=(A24+(B24/60)),F24,0),0)</f>
        <v>0</v>
      </c>
      <c r="F24" s="2">
        <v>0</v>
      </c>
      <c r="G24" s="18"/>
      <c r="H24" s="18"/>
      <c r="I24" s="18">
        <v>41</v>
      </c>
      <c r="J24" s="18">
        <v>10</v>
      </c>
      <c r="K24" s="19"/>
      <c r="L24" s="19"/>
      <c r="M24" s="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6" bestFit="1" customWidth="1"/>
    <col min="8" max="9" width="6.7109375" style="7" bestFit="1" customWidth="1"/>
    <col min="10" max="12" width="6.7109375" style="6" bestFit="1" customWidth="1"/>
    <col min="13" max="13" width="9.140625" style="6" customWidth="1"/>
    <col min="14" max="16384" width="9.140625" style="7" customWidth="1"/>
  </cols>
  <sheetData>
    <row r="2" spans="1:12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</row>
    <row r="3" spans="1:12" ht="12.75">
      <c r="A3" s="7">
        <v>0</v>
      </c>
      <c r="B3" s="7">
        <v>0</v>
      </c>
      <c r="C3">
        <v>11</v>
      </c>
      <c r="D3" s="14">
        <v>54</v>
      </c>
      <c r="E3">
        <f>IF((Boxes!$C$3+(Boxes!$D$3/60))&lt;=(C3+(D3/60)),IF((Boxes!$C$3+(Boxes!$D$3/60))&gt;=(A3+(B3/60)),F3,0),0)</f>
        <v>50</v>
      </c>
      <c r="F3" s="2">
        <v>50</v>
      </c>
      <c r="G3" s="18">
        <v>29.5</v>
      </c>
      <c r="H3" s="18">
        <v>28.75</v>
      </c>
      <c r="I3" s="18">
        <v>1</v>
      </c>
      <c r="J3" s="18">
        <v>1</v>
      </c>
      <c r="K3" s="18">
        <v>11</v>
      </c>
      <c r="L3" s="18">
        <v>2</v>
      </c>
    </row>
    <row r="4" spans="1:13" ht="12.75">
      <c r="A4" s="14">
        <f aca="true" t="shared" si="0" ref="A4:A24">C3</f>
        <v>11</v>
      </c>
      <c r="B4" s="14">
        <f aca="true" t="shared" si="1" ref="B4:B24">D3+1</f>
        <v>55</v>
      </c>
      <c r="C4" s="7">
        <v>12</v>
      </c>
      <c r="D4" s="7">
        <v>30</v>
      </c>
      <c r="E4">
        <f>IF((Boxes!$C$3+(Boxes!$D$3/60))&lt;=(C4+(D4/60)),IF((Boxes!$C$3+(Boxes!$D$3/60))&gt;=(A4+(B4/60)),F4,0),0)</f>
        <v>0</v>
      </c>
      <c r="F4" s="2">
        <v>47.5</v>
      </c>
      <c r="G4" s="18">
        <v>30</v>
      </c>
      <c r="H4" s="18">
        <v>27.5</v>
      </c>
      <c r="I4" s="18">
        <v>2</v>
      </c>
      <c r="J4" s="18">
        <v>2</v>
      </c>
      <c r="K4" s="18">
        <v>13</v>
      </c>
      <c r="L4" s="18">
        <v>4</v>
      </c>
      <c r="M4" s="7"/>
    </row>
    <row r="5" spans="1:13" ht="12.75">
      <c r="A5" s="14">
        <f t="shared" si="0"/>
        <v>12</v>
      </c>
      <c r="B5" s="14">
        <f t="shared" si="1"/>
        <v>31</v>
      </c>
      <c r="C5" s="7">
        <v>12</v>
      </c>
      <c r="D5" s="7">
        <v>54</v>
      </c>
      <c r="E5">
        <f>IF((Boxes!$C$3+(Boxes!$D$3/60))&lt;=(C5+(D5/60)),IF((Boxes!$C$3+(Boxes!$D$3/60))&gt;=(A5+(B5/60)),F5,0),0)</f>
        <v>0</v>
      </c>
      <c r="F5" s="2">
        <v>45</v>
      </c>
      <c r="G5" s="18">
        <v>30.5</v>
      </c>
      <c r="H5" s="18">
        <v>26.25</v>
      </c>
      <c r="I5" s="18">
        <v>3</v>
      </c>
      <c r="J5" s="18">
        <v>3</v>
      </c>
      <c r="K5" s="18">
        <v>16</v>
      </c>
      <c r="L5" s="18">
        <v>6</v>
      </c>
      <c r="M5" s="7"/>
    </row>
    <row r="6" spans="1:13" ht="12.75">
      <c r="A6" s="14">
        <f t="shared" si="0"/>
        <v>12</v>
      </c>
      <c r="B6" s="14">
        <f t="shared" si="1"/>
        <v>55</v>
      </c>
      <c r="C6" s="7">
        <v>13</v>
      </c>
      <c r="D6" s="7">
        <v>12</v>
      </c>
      <c r="E6">
        <f>IF((Boxes!$C$3+(Boxes!$D$3/60))&lt;=(C6+(D6/60)),IF((Boxes!$C$3+(Boxes!$D$3/60))&gt;=(A6+(B6/60)),F6,0),0)</f>
        <v>0</v>
      </c>
      <c r="F6" s="2">
        <v>43.5</v>
      </c>
      <c r="G6" s="18">
        <v>31</v>
      </c>
      <c r="H6" s="18">
        <v>25</v>
      </c>
      <c r="I6" s="18">
        <v>4</v>
      </c>
      <c r="J6" s="18">
        <v>4</v>
      </c>
      <c r="K6" s="18">
        <v>18</v>
      </c>
      <c r="L6" s="18">
        <v>7</v>
      </c>
      <c r="M6" s="7"/>
    </row>
    <row r="7" spans="1:13" ht="12.75">
      <c r="A7" s="14">
        <f t="shared" si="0"/>
        <v>13</v>
      </c>
      <c r="B7" s="14">
        <f t="shared" si="1"/>
        <v>13</v>
      </c>
      <c r="C7" s="7">
        <v>13</v>
      </c>
      <c r="D7" s="7">
        <v>36</v>
      </c>
      <c r="E7">
        <f>IF((Boxes!$C$3+(Boxes!$D$3/60))&lt;=(C7+(D7/60)),IF((Boxes!$C$3+(Boxes!$D$3/60))&gt;=(A7+(B7/60)),F7,0),0)</f>
        <v>0</v>
      </c>
      <c r="F7" s="2">
        <v>42</v>
      </c>
      <c r="G7" s="18">
        <v>31.5</v>
      </c>
      <c r="H7" s="18">
        <v>23.75</v>
      </c>
      <c r="I7" s="18">
        <v>5</v>
      </c>
      <c r="J7" s="18">
        <v>5</v>
      </c>
      <c r="K7" s="18">
        <v>20</v>
      </c>
      <c r="L7" s="18">
        <v>7.1</v>
      </c>
      <c r="M7" s="7"/>
    </row>
    <row r="8" spans="1:13" ht="12.75">
      <c r="A8" s="14">
        <f t="shared" si="0"/>
        <v>13</v>
      </c>
      <c r="B8" s="14">
        <f t="shared" si="1"/>
        <v>37</v>
      </c>
      <c r="C8" s="7">
        <v>14</v>
      </c>
      <c r="D8" s="7">
        <v>24</v>
      </c>
      <c r="E8">
        <f>IF((Boxes!$C$3+(Boxes!$D$3/60))&lt;=(C8+(D8/60)),IF((Boxes!$C$3+(Boxes!$D$3/60))&gt;=(A8+(B8/60)),F8,0),0)</f>
        <v>0</v>
      </c>
      <c r="F8" s="2">
        <v>40.5</v>
      </c>
      <c r="G8" s="18">
        <v>32</v>
      </c>
      <c r="H8" s="18">
        <v>22.5</v>
      </c>
      <c r="I8" s="18">
        <v>6</v>
      </c>
      <c r="J8" s="18">
        <v>6</v>
      </c>
      <c r="K8" s="18">
        <v>22</v>
      </c>
      <c r="L8" s="18">
        <v>7.2</v>
      </c>
      <c r="M8" s="7"/>
    </row>
    <row r="9" spans="1:13" ht="12.75">
      <c r="A9" s="14">
        <f t="shared" si="0"/>
        <v>14</v>
      </c>
      <c r="B9" s="14">
        <f t="shared" si="1"/>
        <v>25</v>
      </c>
      <c r="C9" s="7">
        <v>14</v>
      </c>
      <c r="D9" s="7">
        <v>54</v>
      </c>
      <c r="E9">
        <f>IF((Boxes!$C$3+(Boxes!$D$3/60))&lt;=(C9+(D9/60)),IF((Boxes!$C$3+(Boxes!$D$3/60))&gt;=(A9+(B9/60)),F9,0),0)</f>
        <v>0</v>
      </c>
      <c r="F9" s="2">
        <v>39</v>
      </c>
      <c r="G9" s="18">
        <v>32.5</v>
      </c>
      <c r="H9" s="18">
        <v>22.3</v>
      </c>
      <c r="I9" s="18">
        <v>7</v>
      </c>
      <c r="J9" s="18">
        <v>7</v>
      </c>
      <c r="K9" s="18">
        <v>23</v>
      </c>
      <c r="L9" s="18">
        <v>7.3</v>
      </c>
      <c r="M9" s="7"/>
    </row>
    <row r="10" spans="1:13" ht="12.75">
      <c r="A10" s="14">
        <f t="shared" si="0"/>
        <v>14</v>
      </c>
      <c r="B10" s="14">
        <f t="shared" si="1"/>
        <v>55</v>
      </c>
      <c r="C10" s="7">
        <v>15</v>
      </c>
      <c r="D10" s="7">
        <v>18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33</v>
      </c>
      <c r="H10" s="18">
        <v>22</v>
      </c>
      <c r="I10" s="18">
        <v>9</v>
      </c>
      <c r="J10" s="18">
        <v>7.1</v>
      </c>
      <c r="K10" s="18">
        <v>25</v>
      </c>
      <c r="L10" s="18">
        <v>7.4</v>
      </c>
      <c r="M10" s="7"/>
    </row>
    <row r="11" spans="1:13" ht="12.75">
      <c r="A11" s="14">
        <f t="shared" si="0"/>
        <v>15</v>
      </c>
      <c r="B11" s="14">
        <f t="shared" si="1"/>
        <v>19</v>
      </c>
      <c r="C11" s="7">
        <v>15</v>
      </c>
      <c r="D11" s="7">
        <v>48</v>
      </c>
      <c r="E11">
        <f>IF((Boxes!$C$3+(Boxes!$D$3/60))&lt;=(C11+(D11/60)),IF((Boxes!$C$3+(Boxes!$D$3/60))&gt;=(A11+(B11/60)),F11,0),0)</f>
        <v>0</v>
      </c>
      <c r="F11" s="2">
        <v>36</v>
      </c>
      <c r="G11" s="18">
        <v>33.5</v>
      </c>
      <c r="H11" s="18">
        <v>21.8</v>
      </c>
      <c r="I11" s="18">
        <v>10</v>
      </c>
      <c r="J11" s="18">
        <v>7.2</v>
      </c>
      <c r="K11" s="18">
        <v>27</v>
      </c>
      <c r="L11" s="18">
        <v>7.5</v>
      </c>
      <c r="M11" s="7"/>
    </row>
    <row r="12" spans="1:13" ht="12.75">
      <c r="A12" s="14">
        <f t="shared" si="0"/>
        <v>15</v>
      </c>
      <c r="B12" s="14">
        <f t="shared" si="1"/>
        <v>49</v>
      </c>
      <c r="C12" s="7">
        <v>16</v>
      </c>
      <c r="D12" s="7">
        <v>24</v>
      </c>
      <c r="E12">
        <f>IF((Boxes!$C$3+(Boxes!$D$3/60))&lt;=(C12+(D12/60)),IF((Boxes!$C$3+(Boxes!$D$3/60))&gt;=(A12+(B12/60)),F12,0),0)</f>
        <v>0</v>
      </c>
      <c r="F12" s="2">
        <v>34</v>
      </c>
      <c r="G12" s="18">
        <v>34</v>
      </c>
      <c r="H12" s="18">
        <v>21.5</v>
      </c>
      <c r="I12" s="18">
        <v>11</v>
      </c>
      <c r="J12" s="18">
        <v>7.3</v>
      </c>
      <c r="K12" s="18">
        <v>29</v>
      </c>
      <c r="L12" s="18">
        <v>7.75</v>
      </c>
      <c r="M12" s="7"/>
    </row>
    <row r="13" spans="1:13" ht="12.75">
      <c r="A13" s="14">
        <f t="shared" si="0"/>
        <v>16</v>
      </c>
      <c r="B13" s="14">
        <f t="shared" si="1"/>
        <v>25</v>
      </c>
      <c r="C13" s="7">
        <v>16</v>
      </c>
      <c r="D13" s="7">
        <v>54</v>
      </c>
      <c r="E13">
        <f>IF((Boxes!$C$3+(Boxes!$D$3/60))&lt;=(C13+(D13/60)),IF((Boxes!$C$3+(Boxes!$D$3/60))&gt;=(A13+(B13/60)),F13,0),0)</f>
        <v>0</v>
      </c>
      <c r="F13" s="2">
        <v>32</v>
      </c>
      <c r="G13" s="18">
        <v>34.5</v>
      </c>
      <c r="H13" s="18">
        <v>21.3</v>
      </c>
      <c r="I13" s="18">
        <v>12</v>
      </c>
      <c r="J13" s="18">
        <v>7.4</v>
      </c>
      <c r="K13" s="18">
        <v>31</v>
      </c>
      <c r="L13" s="18">
        <v>8</v>
      </c>
      <c r="M13" s="7"/>
    </row>
    <row r="14" spans="1:13" ht="12.75">
      <c r="A14" s="14">
        <f t="shared" si="0"/>
        <v>16</v>
      </c>
      <c r="B14" s="14">
        <f t="shared" si="1"/>
        <v>55</v>
      </c>
      <c r="C14" s="7">
        <v>17</v>
      </c>
      <c r="D14" s="7">
        <v>36</v>
      </c>
      <c r="E14">
        <f>IF((Boxes!$C$3+(Boxes!$D$3/60))&lt;=(C14+(D14/60)),IF((Boxes!$C$3+(Boxes!$D$3/60))&gt;=(A14+(B14/60)),F14,0),0)</f>
        <v>0</v>
      </c>
      <c r="F14" s="2">
        <v>30</v>
      </c>
      <c r="G14" s="18">
        <v>35</v>
      </c>
      <c r="H14" s="18">
        <v>21</v>
      </c>
      <c r="I14" s="18">
        <v>14</v>
      </c>
      <c r="J14" s="18">
        <v>7.5</v>
      </c>
      <c r="K14" s="18">
        <v>33</v>
      </c>
      <c r="L14" s="18">
        <v>8.25</v>
      </c>
      <c r="M14" s="7"/>
    </row>
    <row r="15" spans="1:13" ht="12.75">
      <c r="A15" s="14">
        <f t="shared" si="0"/>
        <v>17</v>
      </c>
      <c r="B15" s="14">
        <f t="shared" si="1"/>
        <v>37</v>
      </c>
      <c r="C15" s="7">
        <v>18</v>
      </c>
      <c r="D15" s="7">
        <v>12</v>
      </c>
      <c r="E15">
        <f>IF((Boxes!$C$3+(Boxes!$D$3/60))&lt;=(C15+(D15/60)),IF((Boxes!$C$3+(Boxes!$D$3/60))&gt;=(A15+(B15/60)),F15,0),0)</f>
        <v>0</v>
      </c>
      <c r="F15" s="2">
        <v>27</v>
      </c>
      <c r="G15" s="18">
        <v>35.5</v>
      </c>
      <c r="H15" s="18">
        <v>18</v>
      </c>
      <c r="I15" s="18">
        <v>17</v>
      </c>
      <c r="J15" s="18">
        <v>7.75</v>
      </c>
      <c r="K15" s="18">
        <v>35</v>
      </c>
      <c r="L15" s="18">
        <v>8.5</v>
      </c>
      <c r="M15" s="7"/>
    </row>
    <row r="16" spans="1:13" ht="12.75">
      <c r="A16" s="14">
        <f t="shared" si="0"/>
        <v>18</v>
      </c>
      <c r="B16" s="14">
        <f t="shared" si="1"/>
        <v>13</v>
      </c>
      <c r="C16" s="7">
        <v>18</v>
      </c>
      <c r="D16" s="7">
        <v>54</v>
      </c>
      <c r="E16">
        <f>IF((Boxes!$C$3+(Boxes!$D$3/60))&lt;=(C16+(D16/60)),IF((Boxes!$C$3+(Boxes!$D$3/60))&gt;=(A16+(B16/60)),F16,0),0)</f>
        <v>0</v>
      </c>
      <c r="F16" s="2">
        <v>24</v>
      </c>
      <c r="G16" s="18">
        <v>36</v>
      </c>
      <c r="H16" s="18">
        <v>15</v>
      </c>
      <c r="I16" s="18">
        <v>20</v>
      </c>
      <c r="J16" s="18">
        <v>8</v>
      </c>
      <c r="K16" s="18">
        <v>37</v>
      </c>
      <c r="L16" s="18">
        <v>8.75</v>
      </c>
      <c r="M16" s="7"/>
    </row>
    <row r="17" spans="1:13" ht="12.75">
      <c r="A17" s="14">
        <f t="shared" si="0"/>
        <v>18</v>
      </c>
      <c r="B17" s="14">
        <f t="shared" si="1"/>
        <v>55</v>
      </c>
      <c r="C17" s="7">
        <v>19</v>
      </c>
      <c r="D17" s="7">
        <v>42</v>
      </c>
      <c r="E17">
        <f>IF((Boxes!$C$3+(Boxes!$D$3/60))&lt;=(C17+(D17/60)),IF((Boxes!$C$3+(Boxes!$D$3/60))&gt;=(A17+(B17/60)),F17,0),0)</f>
        <v>0</v>
      </c>
      <c r="F17" s="2">
        <v>21</v>
      </c>
      <c r="G17" s="18">
        <v>36.5</v>
      </c>
      <c r="H17" s="18">
        <v>12</v>
      </c>
      <c r="I17" s="18">
        <v>23</v>
      </c>
      <c r="J17" s="18">
        <v>8.25</v>
      </c>
      <c r="K17" s="18">
        <v>40</v>
      </c>
      <c r="L17" s="18">
        <v>9</v>
      </c>
      <c r="M17" s="7"/>
    </row>
    <row r="18" spans="1:13" ht="12.75">
      <c r="A18" s="14">
        <f t="shared" si="0"/>
        <v>19</v>
      </c>
      <c r="B18" s="14">
        <f t="shared" si="1"/>
        <v>43</v>
      </c>
      <c r="C18" s="7">
        <v>20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8">
        <v>37</v>
      </c>
      <c r="H18" s="18">
        <v>9</v>
      </c>
      <c r="I18" s="18">
        <v>26</v>
      </c>
      <c r="J18" s="18">
        <v>8.5</v>
      </c>
      <c r="K18" s="18">
        <v>41</v>
      </c>
      <c r="L18" s="18">
        <v>9.5</v>
      </c>
      <c r="M18" s="7"/>
    </row>
    <row r="19" spans="1:13" ht="12.75">
      <c r="A19" s="14">
        <f t="shared" si="0"/>
        <v>20</v>
      </c>
      <c r="B19" s="14">
        <f t="shared" si="1"/>
        <v>37</v>
      </c>
      <c r="C19" s="7">
        <v>21</v>
      </c>
      <c r="D19" s="7">
        <v>30</v>
      </c>
      <c r="E19">
        <f>IF((Boxes!$C$3+(Boxes!$D$3/60))&lt;=(C19+(D19/60)),IF((Boxes!$C$3+(Boxes!$D$3/60))&gt;=(A19+(B19/60)),F19,0),0)</f>
        <v>0</v>
      </c>
      <c r="F19" s="2">
        <v>15</v>
      </c>
      <c r="G19" s="18">
        <v>37.5</v>
      </c>
      <c r="H19" s="18">
        <v>6</v>
      </c>
      <c r="I19" s="18">
        <v>29</v>
      </c>
      <c r="J19" s="18">
        <v>8.75</v>
      </c>
      <c r="K19" s="18">
        <v>42</v>
      </c>
      <c r="L19" s="18">
        <v>10</v>
      </c>
      <c r="M19" s="7"/>
    </row>
    <row r="20" spans="1:13" ht="12.75">
      <c r="A20" s="14">
        <f t="shared" si="0"/>
        <v>21</v>
      </c>
      <c r="B20" s="14">
        <f t="shared" si="1"/>
        <v>31</v>
      </c>
      <c r="C20" s="7">
        <v>22</v>
      </c>
      <c r="D20" s="7">
        <v>30</v>
      </c>
      <c r="E20">
        <f>IF((Boxes!$C$3+(Boxes!$D$3/60))&lt;=(C20+(D20/60)),IF((Boxes!$C$3+(Boxes!$D$3/60))&gt;=(A20+(B20/60)),F20,0),0)</f>
        <v>0</v>
      </c>
      <c r="F20" s="2">
        <v>12</v>
      </c>
      <c r="G20" s="18">
        <v>38</v>
      </c>
      <c r="H20" s="18">
        <v>3</v>
      </c>
      <c r="I20" s="18">
        <v>33</v>
      </c>
      <c r="J20" s="18">
        <v>9</v>
      </c>
      <c r="K20" s="18"/>
      <c r="L20" s="18"/>
      <c r="M20" s="7"/>
    </row>
    <row r="21" spans="1:13" ht="12.75">
      <c r="A21" s="14">
        <f t="shared" si="0"/>
        <v>22</v>
      </c>
      <c r="B21" s="14">
        <f t="shared" si="1"/>
        <v>31</v>
      </c>
      <c r="C21" s="7">
        <v>23</v>
      </c>
      <c r="D21" s="7">
        <v>36</v>
      </c>
      <c r="E21">
        <f>IF((Boxes!$C$3+(Boxes!$D$3/60))&lt;=(C21+(D21/60)),IF((Boxes!$C$3+(Boxes!$D$3/60))&gt;=(A21+(B21/60)),F21,0),0)</f>
        <v>0</v>
      </c>
      <c r="F21" s="2">
        <v>9</v>
      </c>
      <c r="G21" s="18">
        <v>38.01</v>
      </c>
      <c r="H21" s="18">
        <v>0</v>
      </c>
      <c r="I21" s="18">
        <v>35</v>
      </c>
      <c r="J21" s="18">
        <v>9.25</v>
      </c>
      <c r="K21" s="19"/>
      <c r="L21" s="19"/>
      <c r="M21" s="7"/>
    </row>
    <row r="22" spans="1:13" ht="12.75">
      <c r="A22" s="14">
        <f t="shared" si="0"/>
        <v>23</v>
      </c>
      <c r="B22" s="14">
        <f t="shared" si="1"/>
        <v>37</v>
      </c>
      <c r="C22" s="7">
        <v>24</v>
      </c>
      <c r="D22" s="7">
        <v>48</v>
      </c>
      <c r="E22">
        <f>IF((Boxes!$C$3+(Boxes!$D$3/60))&lt;=(C22+(D22/60)),IF((Boxes!$C$3+(Boxes!$D$3/60))&gt;=(A22+(B22/60)),F22,0),0)</f>
        <v>0</v>
      </c>
      <c r="F22" s="2">
        <v>6</v>
      </c>
      <c r="G22" s="18"/>
      <c r="H22" s="18"/>
      <c r="I22" s="18">
        <v>37</v>
      </c>
      <c r="J22" s="18">
        <v>9.5</v>
      </c>
      <c r="K22" s="19"/>
      <c r="L22" s="19"/>
      <c r="M22" s="7"/>
    </row>
    <row r="23" spans="1:13" ht="12.75">
      <c r="A23" s="14">
        <f t="shared" si="0"/>
        <v>24</v>
      </c>
      <c r="B23" s="14">
        <f t="shared" si="1"/>
        <v>49</v>
      </c>
      <c r="C23" s="7">
        <v>26</v>
      </c>
      <c r="D23" s="7">
        <v>6</v>
      </c>
      <c r="E23">
        <f>IF((Boxes!$C$3+(Boxes!$D$3/60))&lt;=(C23+(D23/60)),IF((Boxes!$C$3+(Boxes!$D$3/60))&gt;=(A23+(B23/60)),F23,0),0)</f>
        <v>0</v>
      </c>
      <c r="F23" s="2">
        <v>3</v>
      </c>
      <c r="G23" s="18"/>
      <c r="H23" s="18"/>
      <c r="I23" s="18">
        <v>39</v>
      </c>
      <c r="J23" s="18">
        <v>9.75</v>
      </c>
      <c r="K23" s="19"/>
      <c r="L23" s="19"/>
      <c r="M23" s="7"/>
    </row>
    <row r="24" spans="1:13" ht="12.75">
      <c r="A24" s="14">
        <f t="shared" si="0"/>
        <v>26</v>
      </c>
      <c r="B24" s="14">
        <f t="shared" si="1"/>
        <v>7</v>
      </c>
      <c r="C24">
        <v>99</v>
      </c>
      <c r="D24" s="14">
        <v>99</v>
      </c>
      <c r="E24">
        <f>IF((Boxes!$C$3+(Boxes!$D$3/60))&lt;=(C24+(D24/60)),IF((Boxes!$C$3+(Boxes!$D$3/60))&gt;=(A24+(B24/60)),F24,0),0)</f>
        <v>0</v>
      </c>
      <c r="F24" s="2">
        <v>0</v>
      </c>
      <c r="G24" s="18"/>
      <c r="H24" s="18"/>
      <c r="I24" s="18">
        <v>40</v>
      </c>
      <c r="J24" s="18">
        <v>10</v>
      </c>
      <c r="K24" s="19"/>
      <c r="L24" s="19"/>
      <c r="M24" s="7"/>
    </row>
    <row r="25" spans="7:13" ht="12.75">
      <c r="G25" s="18"/>
      <c r="H25" s="18"/>
      <c r="I25" s="18"/>
      <c r="J25" s="18"/>
      <c r="K25" s="19"/>
      <c r="L25" s="19"/>
      <c r="M25" s="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6" bestFit="1" customWidth="1"/>
    <col min="8" max="9" width="6.7109375" style="7" bestFit="1" customWidth="1"/>
    <col min="10" max="12" width="6.7109375" style="6" bestFit="1" customWidth="1"/>
    <col min="13" max="13" width="9.140625" style="6" customWidth="1"/>
    <col min="14" max="16384" width="9.140625" style="7" customWidth="1"/>
  </cols>
  <sheetData>
    <row r="2" spans="1:12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</row>
    <row r="3" spans="1:12" ht="12.75">
      <c r="A3" s="7">
        <v>0</v>
      </c>
      <c r="B3" s="7">
        <v>0</v>
      </c>
      <c r="C3">
        <v>11</v>
      </c>
      <c r="D3" s="14">
        <v>54</v>
      </c>
      <c r="E3">
        <f>IF((Boxes!$C$3+(Boxes!$D$3/60))&lt;=(C3+(D3/60)),IF((Boxes!$C$3+(Boxes!$D$3/60))&gt;=(A3+(B3/60)),F3,0),0)</f>
        <v>50</v>
      </c>
      <c r="F3" s="2">
        <v>50</v>
      </c>
      <c r="G3" s="18">
        <v>29.5</v>
      </c>
      <c r="H3" s="18">
        <v>28.75</v>
      </c>
      <c r="I3" s="18">
        <v>1</v>
      </c>
      <c r="J3" s="18">
        <v>2</v>
      </c>
      <c r="K3" s="18">
        <v>9</v>
      </c>
      <c r="L3" s="18">
        <v>2</v>
      </c>
    </row>
    <row r="4" spans="1:13" ht="12.75">
      <c r="A4" s="14">
        <f aca="true" t="shared" si="0" ref="A4:A24">C3</f>
        <v>11</v>
      </c>
      <c r="B4" s="14">
        <f aca="true" t="shared" si="1" ref="B4:B24">D3+1</f>
        <v>55</v>
      </c>
      <c r="C4" s="7">
        <v>12</v>
      </c>
      <c r="D4" s="7">
        <v>30</v>
      </c>
      <c r="E4">
        <f>IF((Boxes!$C$3+(Boxes!$D$3/60))&lt;=(C4+(D4/60)),IF((Boxes!$C$3+(Boxes!$D$3/60))&gt;=(A4+(B4/60)),F4,0),0)</f>
        <v>0</v>
      </c>
      <c r="F4" s="2">
        <v>47.5</v>
      </c>
      <c r="G4" s="18">
        <v>30</v>
      </c>
      <c r="H4" s="18">
        <v>27.5</v>
      </c>
      <c r="I4" s="18">
        <v>3</v>
      </c>
      <c r="J4" s="18">
        <v>4</v>
      </c>
      <c r="K4" s="18">
        <v>12</v>
      </c>
      <c r="L4" s="18">
        <v>4</v>
      </c>
      <c r="M4" s="7"/>
    </row>
    <row r="5" spans="1:13" ht="12.75">
      <c r="A5" s="14">
        <f t="shared" si="0"/>
        <v>12</v>
      </c>
      <c r="B5" s="14">
        <f t="shared" si="1"/>
        <v>31</v>
      </c>
      <c r="C5" s="7">
        <v>12</v>
      </c>
      <c r="D5" s="7">
        <v>54</v>
      </c>
      <c r="E5">
        <f>IF((Boxes!$C$3+(Boxes!$D$3/60))&lt;=(C5+(D5/60)),IF((Boxes!$C$3+(Boxes!$D$3/60))&gt;=(A5+(B5/60)),F5,0),0)</f>
        <v>0</v>
      </c>
      <c r="F5" s="2">
        <v>45</v>
      </c>
      <c r="G5" s="18">
        <v>30.5</v>
      </c>
      <c r="H5" s="18">
        <v>26.25</v>
      </c>
      <c r="I5" s="18">
        <v>4</v>
      </c>
      <c r="J5" s="18">
        <v>6</v>
      </c>
      <c r="K5" s="18">
        <v>14</v>
      </c>
      <c r="L5" s="18">
        <v>6</v>
      </c>
      <c r="M5" s="7"/>
    </row>
    <row r="6" spans="1:13" ht="12.75">
      <c r="A6" s="14">
        <f t="shared" si="0"/>
        <v>12</v>
      </c>
      <c r="B6" s="14">
        <f t="shared" si="1"/>
        <v>55</v>
      </c>
      <c r="C6" s="7">
        <v>13</v>
      </c>
      <c r="D6" s="7">
        <v>12</v>
      </c>
      <c r="E6">
        <f>IF((Boxes!$C$3+(Boxes!$D$3/60))&lt;=(C6+(D6/60)),IF((Boxes!$C$3+(Boxes!$D$3/60))&gt;=(A6+(B6/60)),F6,0),0)</f>
        <v>0</v>
      </c>
      <c r="F6" s="2">
        <v>43.5</v>
      </c>
      <c r="G6" s="18">
        <v>31</v>
      </c>
      <c r="H6" s="18">
        <v>25</v>
      </c>
      <c r="I6" s="18">
        <v>6</v>
      </c>
      <c r="J6" s="18">
        <v>7</v>
      </c>
      <c r="K6" s="18">
        <v>16</v>
      </c>
      <c r="L6" s="18">
        <v>7</v>
      </c>
      <c r="M6" s="7"/>
    </row>
    <row r="7" spans="1:13" ht="12.75">
      <c r="A7" s="14">
        <f t="shared" si="0"/>
        <v>13</v>
      </c>
      <c r="B7" s="14">
        <f t="shared" si="1"/>
        <v>13</v>
      </c>
      <c r="C7" s="7">
        <v>13</v>
      </c>
      <c r="D7" s="7">
        <v>36</v>
      </c>
      <c r="E7">
        <f>IF((Boxes!$C$3+(Boxes!$D$3/60))&lt;=(C7+(D7/60)),IF((Boxes!$C$3+(Boxes!$D$3/60))&gt;=(A7+(B7/60)),F7,0),0)</f>
        <v>0</v>
      </c>
      <c r="F7" s="2">
        <v>42</v>
      </c>
      <c r="G7" s="18">
        <v>31.5</v>
      </c>
      <c r="H7" s="18">
        <v>23.75</v>
      </c>
      <c r="I7" s="18">
        <v>8</v>
      </c>
      <c r="J7" s="18">
        <v>7.1</v>
      </c>
      <c r="K7" s="18">
        <v>18</v>
      </c>
      <c r="L7" s="18">
        <v>7.1</v>
      </c>
      <c r="M7" s="7"/>
    </row>
    <row r="8" spans="1:13" ht="12.75">
      <c r="A8" s="14">
        <f t="shared" si="0"/>
        <v>13</v>
      </c>
      <c r="B8" s="14">
        <f t="shared" si="1"/>
        <v>37</v>
      </c>
      <c r="C8" s="7">
        <v>14</v>
      </c>
      <c r="D8" s="7">
        <v>24</v>
      </c>
      <c r="E8">
        <f>IF((Boxes!$C$3+(Boxes!$D$3/60))&lt;=(C8+(D8/60)),IF((Boxes!$C$3+(Boxes!$D$3/60))&gt;=(A8+(B8/60)),F8,0),0)</f>
        <v>0</v>
      </c>
      <c r="F8" s="2">
        <v>40.5</v>
      </c>
      <c r="G8" s="18">
        <v>32</v>
      </c>
      <c r="H8" s="18">
        <v>22.5</v>
      </c>
      <c r="I8" s="18">
        <v>9</v>
      </c>
      <c r="J8" s="18">
        <v>7.2</v>
      </c>
      <c r="K8" s="18">
        <v>20</v>
      </c>
      <c r="L8" s="18">
        <v>7.2</v>
      </c>
      <c r="M8" s="7"/>
    </row>
    <row r="9" spans="1:13" ht="12.75">
      <c r="A9" s="14">
        <f t="shared" si="0"/>
        <v>14</v>
      </c>
      <c r="B9" s="14">
        <f t="shared" si="1"/>
        <v>25</v>
      </c>
      <c r="C9" s="7">
        <v>14</v>
      </c>
      <c r="D9" s="7">
        <v>54</v>
      </c>
      <c r="E9">
        <f>IF((Boxes!$C$3+(Boxes!$D$3/60))&lt;=(C9+(D9/60)),IF((Boxes!$C$3+(Boxes!$D$3/60))&gt;=(A9+(B9/60)),F9,0),0)</f>
        <v>0</v>
      </c>
      <c r="F9" s="2">
        <v>39</v>
      </c>
      <c r="G9" s="18">
        <v>32.5</v>
      </c>
      <c r="H9" s="18">
        <v>22.3</v>
      </c>
      <c r="I9" s="18">
        <v>10</v>
      </c>
      <c r="J9" s="18">
        <v>7.3</v>
      </c>
      <c r="K9" s="18">
        <v>21</v>
      </c>
      <c r="L9" s="18">
        <v>7.3</v>
      </c>
      <c r="M9" s="7"/>
    </row>
    <row r="10" spans="1:13" ht="12.75">
      <c r="A10" s="14">
        <f t="shared" si="0"/>
        <v>14</v>
      </c>
      <c r="B10" s="14">
        <f t="shared" si="1"/>
        <v>55</v>
      </c>
      <c r="C10" s="7">
        <v>15</v>
      </c>
      <c r="D10" s="7">
        <v>18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33</v>
      </c>
      <c r="H10" s="18">
        <v>22</v>
      </c>
      <c r="I10" s="18">
        <v>11</v>
      </c>
      <c r="J10" s="18">
        <v>7.4</v>
      </c>
      <c r="K10" s="18">
        <v>23</v>
      </c>
      <c r="L10" s="18">
        <v>7.4</v>
      </c>
      <c r="M10" s="7"/>
    </row>
    <row r="11" spans="1:13" ht="12.75">
      <c r="A11" s="14">
        <f t="shared" si="0"/>
        <v>15</v>
      </c>
      <c r="B11" s="14">
        <f t="shared" si="1"/>
        <v>19</v>
      </c>
      <c r="C11" s="7">
        <v>15</v>
      </c>
      <c r="D11" s="7">
        <v>48</v>
      </c>
      <c r="E11">
        <f>IF((Boxes!$C$3+(Boxes!$D$3/60))&lt;=(C11+(D11/60)),IF((Boxes!$C$3+(Boxes!$D$3/60))&gt;=(A11+(B11/60)),F11,0),0)</f>
        <v>0</v>
      </c>
      <c r="F11" s="2">
        <v>36</v>
      </c>
      <c r="G11" s="18">
        <v>33.5</v>
      </c>
      <c r="H11" s="18">
        <v>21.8</v>
      </c>
      <c r="I11" s="18">
        <v>13</v>
      </c>
      <c r="J11" s="18">
        <v>7.5</v>
      </c>
      <c r="K11" s="18">
        <v>25</v>
      </c>
      <c r="L11" s="18">
        <v>7.5</v>
      </c>
      <c r="M11" s="7"/>
    </row>
    <row r="12" spans="1:13" ht="12.75">
      <c r="A12" s="14">
        <f t="shared" si="0"/>
        <v>15</v>
      </c>
      <c r="B12" s="14">
        <f t="shared" si="1"/>
        <v>49</v>
      </c>
      <c r="C12" s="7">
        <v>16</v>
      </c>
      <c r="D12" s="7">
        <v>24</v>
      </c>
      <c r="E12">
        <f>IF((Boxes!$C$3+(Boxes!$D$3/60))&lt;=(C12+(D12/60)),IF((Boxes!$C$3+(Boxes!$D$3/60))&gt;=(A12+(B12/60)),F12,0),0)</f>
        <v>0</v>
      </c>
      <c r="F12" s="2">
        <v>34</v>
      </c>
      <c r="G12" s="18">
        <v>34</v>
      </c>
      <c r="H12" s="18">
        <v>21.5</v>
      </c>
      <c r="I12" s="18">
        <v>15</v>
      </c>
      <c r="J12" s="18">
        <v>7.75</v>
      </c>
      <c r="K12" s="18">
        <v>27</v>
      </c>
      <c r="L12" s="18">
        <v>7.75</v>
      </c>
      <c r="M12" s="7"/>
    </row>
    <row r="13" spans="1:13" ht="12.75">
      <c r="A13" s="14">
        <f t="shared" si="0"/>
        <v>16</v>
      </c>
      <c r="B13" s="14">
        <f t="shared" si="1"/>
        <v>25</v>
      </c>
      <c r="C13" s="7">
        <v>16</v>
      </c>
      <c r="D13" s="7">
        <v>54</v>
      </c>
      <c r="E13">
        <f>IF((Boxes!$C$3+(Boxes!$D$3/60))&lt;=(C13+(D13/60)),IF((Boxes!$C$3+(Boxes!$D$3/60))&gt;=(A13+(B13/60)),F13,0),0)</f>
        <v>0</v>
      </c>
      <c r="F13" s="2">
        <v>32</v>
      </c>
      <c r="G13" s="18">
        <v>34.5</v>
      </c>
      <c r="H13" s="18">
        <v>21.3</v>
      </c>
      <c r="I13" s="18">
        <v>17</v>
      </c>
      <c r="J13" s="18">
        <v>8</v>
      </c>
      <c r="K13" s="18">
        <v>29</v>
      </c>
      <c r="L13" s="18">
        <v>8</v>
      </c>
      <c r="M13" s="7"/>
    </row>
    <row r="14" spans="1:13" ht="12.75">
      <c r="A14" s="14">
        <f t="shared" si="0"/>
        <v>16</v>
      </c>
      <c r="B14" s="14">
        <f t="shared" si="1"/>
        <v>55</v>
      </c>
      <c r="C14" s="7">
        <v>17</v>
      </c>
      <c r="D14" s="7">
        <v>36</v>
      </c>
      <c r="E14">
        <f>IF((Boxes!$C$3+(Boxes!$D$3/60))&lt;=(C14+(D14/60)),IF((Boxes!$C$3+(Boxes!$D$3/60))&gt;=(A14+(B14/60)),F14,0),0)</f>
        <v>0</v>
      </c>
      <c r="F14" s="2">
        <v>30</v>
      </c>
      <c r="G14" s="18">
        <v>35</v>
      </c>
      <c r="H14" s="18">
        <v>21</v>
      </c>
      <c r="I14" s="18">
        <v>19</v>
      </c>
      <c r="J14" s="18">
        <v>8.25</v>
      </c>
      <c r="K14" s="18">
        <v>31</v>
      </c>
      <c r="L14" s="18">
        <v>8.25</v>
      </c>
      <c r="M14" s="7"/>
    </row>
    <row r="15" spans="1:13" ht="12.75">
      <c r="A15" s="14">
        <f t="shared" si="0"/>
        <v>17</v>
      </c>
      <c r="B15" s="14">
        <f t="shared" si="1"/>
        <v>37</v>
      </c>
      <c r="C15" s="7">
        <v>18</v>
      </c>
      <c r="D15" s="7">
        <v>12</v>
      </c>
      <c r="E15">
        <f>IF((Boxes!$C$3+(Boxes!$D$3/60))&lt;=(C15+(D15/60)),IF((Boxes!$C$3+(Boxes!$D$3/60))&gt;=(A15+(B15/60)),F15,0),0)</f>
        <v>0</v>
      </c>
      <c r="F15" s="2">
        <v>27</v>
      </c>
      <c r="G15" s="18">
        <v>35.5</v>
      </c>
      <c r="H15" s="18">
        <v>18</v>
      </c>
      <c r="I15" s="18">
        <v>21</v>
      </c>
      <c r="J15" s="18">
        <v>8.5</v>
      </c>
      <c r="K15" s="18">
        <v>33</v>
      </c>
      <c r="L15" s="18">
        <v>8.5</v>
      </c>
      <c r="M15" s="7"/>
    </row>
    <row r="16" spans="1:13" ht="12.75">
      <c r="A16" s="14">
        <f t="shared" si="0"/>
        <v>18</v>
      </c>
      <c r="B16" s="14">
        <f t="shared" si="1"/>
        <v>13</v>
      </c>
      <c r="C16" s="7">
        <v>18</v>
      </c>
      <c r="D16" s="7">
        <v>54</v>
      </c>
      <c r="E16">
        <f>IF((Boxes!$C$3+(Boxes!$D$3/60))&lt;=(C16+(D16/60)),IF((Boxes!$C$3+(Boxes!$D$3/60))&gt;=(A16+(B16/60)),F16,0),0)</f>
        <v>0</v>
      </c>
      <c r="F16" s="2">
        <v>24</v>
      </c>
      <c r="G16" s="18">
        <v>36</v>
      </c>
      <c r="H16" s="18">
        <v>15</v>
      </c>
      <c r="I16" s="18">
        <v>23</v>
      </c>
      <c r="J16" s="18">
        <v>8.75</v>
      </c>
      <c r="K16" s="18">
        <v>35</v>
      </c>
      <c r="L16" s="18">
        <v>8.75</v>
      </c>
      <c r="M16" s="7"/>
    </row>
    <row r="17" spans="1:13" ht="12.75">
      <c r="A17" s="14">
        <f t="shared" si="0"/>
        <v>18</v>
      </c>
      <c r="B17" s="14">
        <f t="shared" si="1"/>
        <v>55</v>
      </c>
      <c r="C17" s="7">
        <v>19</v>
      </c>
      <c r="D17" s="7">
        <v>42</v>
      </c>
      <c r="E17">
        <f>IF((Boxes!$C$3+(Boxes!$D$3/60))&lt;=(C17+(D17/60)),IF((Boxes!$C$3+(Boxes!$D$3/60))&gt;=(A17+(B17/60)),F17,0),0)</f>
        <v>0</v>
      </c>
      <c r="F17" s="2">
        <v>21</v>
      </c>
      <c r="G17" s="18">
        <v>36.5</v>
      </c>
      <c r="H17" s="18">
        <v>12</v>
      </c>
      <c r="I17" s="18">
        <v>26</v>
      </c>
      <c r="J17" s="18">
        <v>9</v>
      </c>
      <c r="K17" s="18">
        <v>37</v>
      </c>
      <c r="L17" s="18">
        <v>9</v>
      </c>
      <c r="M17" s="7"/>
    </row>
    <row r="18" spans="1:13" ht="12.75">
      <c r="A18" s="14">
        <f t="shared" si="0"/>
        <v>19</v>
      </c>
      <c r="B18" s="14">
        <f t="shared" si="1"/>
        <v>43</v>
      </c>
      <c r="C18" s="7">
        <v>20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8">
        <v>37</v>
      </c>
      <c r="H18" s="18">
        <v>9</v>
      </c>
      <c r="I18" s="18">
        <v>27</v>
      </c>
      <c r="J18" s="18">
        <v>9.25</v>
      </c>
      <c r="K18" s="18">
        <v>38</v>
      </c>
      <c r="L18" s="18">
        <v>9.5</v>
      </c>
      <c r="M18" s="7"/>
    </row>
    <row r="19" spans="1:13" ht="12.75">
      <c r="A19" s="14">
        <f t="shared" si="0"/>
        <v>20</v>
      </c>
      <c r="B19" s="14">
        <f t="shared" si="1"/>
        <v>37</v>
      </c>
      <c r="C19" s="7">
        <v>21</v>
      </c>
      <c r="D19" s="7">
        <v>30</v>
      </c>
      <c r="E19">
        <f>IF((Boxes!$C$3+(Boxes!$D$3/60))&lt;=(C19+(D19/60)),IF((Boxes!$C$3+(Boxes!$D$3/60))&gt;=(A19+(B19/60)),F19,0),0)</f>
        <v>0</v>
      </c>
      <c r="F19" s="2">
        <v>15</v>
      </c>
      <c r="G19" s="18">
        <v>37.5</v>
      </c>
      <c r="H19" s="18">
        <v>6</v>
      </c>
      <c r="I19" s="18">
        <v>28</v>
      </c>
      <c r="J19" s="18">
        <v>9.5</v>
      </c>
      <c r="K19" s="18">
        <v>40</v>
      </c>
      <c r="L19" s="18">
        <v>10</v>
      </c>
      <c r="M19" s="7"/>
    </row>
    <row r="20" spans="1:13" ht="12.75">
      <c r="A20" s="14">
        <f t="shared" si="0"/>
        <v>21</v>
      </c>
      <c r="B20" s="14">
        <f t="shared" si="1"/>
        <v>31</v>
      </c>
      <c r="C20" s="7">
        <v>22</v>
      </c>
      <c r="D20" s="7">
        <v>30</v>
      </c>
      <c r="E20">
        <f>IF((Boxes!$C$3+(Boxes!$D$3/60))&lt;=(C20+(D20/60)),IF((Boxes!$C$3+(Boxes!$D$3/60))&gt;=(A20+(B20/60)),F20,0),0)</f>
        <v>0</v>
      </c>
      <c r="F20" s="2">
        <v>12</v>
      </c>
      <c r="G20" s="18">
        <v>38</v>
      </c>
      <c r="H20" s="18">
        <v>3</v>
      </c>
      <c r="I20" s="18">
        <v>29</v>
      </c>
      <c r="J20" s="18">
        <v>9.75</v>
      </c>
      <c r="K20" s="18"/>
      <c r="L20" s="18"/>
      <c r="M20" s="7"/>
    </row>
    <row r="21" spans="1:13" ht="12.75">
      <c r="A21" s="14">
        <f t="shared" si="0"/>
        <v>22</v>
      </c>
      <c r="B21" s="14">
        <f t="shared" si="1"/>
        <v>31</v>
      </c>
      <c r="C21" s="7">
        <v>23</v>
      </c>
      <c r="D21" s="7">
        <v>36</v>
      </c>
      <c r="E21">
        <f>IF((Boxes!$C$3+(Boxes!$D$3/60))&lt;=(C21+(D21/60)),IF((Boxes!$C$3+(Boxes!$D$3/60))&gt;=(A21+(B21/60)),F21,0),0)</f>
        <v>0</v>
      </c>
      <c r="F21" s="2">
        <v>9</v>
      </c>
      <c r="G21" s="18">
        <v>38.01</v>
      </c>
      <c r="H21" s="18">
        <v>0</v>
      </c>
      <c r="I21" s="18">
        <v>30</v>
      </c>
      <c r="J21" s="18">
        <v>10</v>
      </c>
      <c r="K21" s="19"/>
      <c r="L21" s="19"/>
      <c r="M21" s="7"/>
    </row>
    <row r="22" spans="1:13" ht="12.75">
      <c r="A22" s="14">
        <f t="shared" si="0"/>
        <v>23</v>
      </c>
      <c r="B22" s="14">
        <f t="shared" si="1"/>
        <v>37</v>
      </c>
      <c r="C22" s="7">
        <v>24</v>
      </c>
      <c r="D22" s="7">
        <v>48</v>
      </c>
      <c r="E22">
        <f>IF((Boxes!$C$3+(Boxes!$D$3/60))&lt;=(C22+(D22/60)),IF((Boxes!$C$3+(Boxes!$D$3/60))&gt;=(A22+(B22/60)),F22,0),0)</f>
        <v>0</v>
      </c>
      <c r="F22" s="2">
        <v>6</v>
      </c>
      <c r="G22" s="18"/>
      <c r="H22" s="18"/>
      <c r="I22" s="18"/>
      <c r="J22" s="18"/>
      <c r="K22" s="19"/>
      <c r="L22" s="19"/>
      <c r="M22" s="7"/>
    </row>
    <row r="23" spans="1:13" ht="12.75">
      <c r="A23" s="14">
        <f t="shared" si="0"/>
        <v>24</v>
      </c>
      <c r="B23" s="14">
        <f t="shared" si="1"/>
        <v>49</v>
      </c>
      <c r="C23" s="7">
        <v>26</v>
      </c>
      <c r="D23" s="7">
        <v>6</v>
      </c>
      <c r="E23">
        <f>IF((Boxes!$C$3+(Boxes!$D$3/60))&lt;=(C23+(D23/60)),IF((Boxes!$C$3+(Boxes!$D$3/60))&gt;=(A23+(B23/60)),F23,0),0)</f>
        <v>0</v>
      </c>
      <c r="F23" s="2">
        <v>3</v>
      </c>
      <c r="G23" s="18"/>
      <c r="H23" s="18"/>
      <c r="I23" s="18"/>
      <c r="J23" s="18"/>
      <c r="K23" s="19"/>
      <c r="L23" s="19"/>
      <c r="M23" s="7"/>
    </row>
    <row r="24" spans="1:6" ht="12.75">
      <c r="A24" s="14">
        <f t="shared" si="0"/>
        <v>26</v>
      </c>
      <c r="B24" s="14">
        <f t="shared" si="1"/>
        <v>7</v>
      </c>
      <c r="C24">
        <v>99</v>
      </c>
      <c r="D24" s="14">
        <v>99</v>
      </c>
      <c r="E24">
        <f>IF((Boxes!$C$3+(Boxes!$D$3/60))&lt;=(C24+(D24/60)),IF((Boxes!$C$3+(Boxes!$D$3/60))&gt;=(A24+(B24/60)),F24,0),0)</f>
        <v>0</v>
      </c>
      <c r="F24" s="2"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8" bestFit="1" customWidth="1"/>
    <col min="8" max="9" width="6.7109375" style="9" bestFit="1" customWidth="1"/>
    <col min="10" max="12" width="6.7109375" style="8" bestFit="1" customWidth="1"/>
    <col min="13" max="13" width="9.140625" style="8" customWidth="1"/>
    <col min="14" max="16384" width="9.140625" style="9" customWidth="1"/>
  </cols>
  <sheetData>
    <row r="2" spans="1:17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  <c r="M2" s="6"/>
      <c r="N2" s="7"/>
      <c r="O2" s="7"/>
      <c r="P2" s="7"/>
      <c r="Q2" s="7"/>
    </row>
    <row r="3" spans="1:17" ht="12.75">
      <c r="A3" s="7">
        <v>0</v>
      </c>
      <c r="B3" s="7">
        <v>0</v>
      </c>
      <c r="C3">
        <v>12</v>
      </c>
      <c r="D3" s="14">
        <v>30</v>
      </c>
      <c r="E3">
        <f>IF((Boxes!$C$3+(Boxes!$D$3/60))&lt;=(C3+(D3/60)),IF((Boxes!$C$3+(Boxes!$D$3/60))&gt;=(A3+(B3/60)),F3,0),0)</f>
        <v>50</v>
      </c>
      <c r="F3" s="2">
        <v>50</v>
      </c>
      <c r="G3" s="18">
        <v>29.5</v>
      </c>
      <c r="H3" s="18">
        <v>28.75</v>
      </c>
      <c r="I3" s="18">
        <v>1</v>
      </c>
      <c r="J3" s="18">
        <v>2</v>
      </c>
      <c r="K3" s="18">
        <v>7</v>
      </c>
      <c r="L3" s="18">
        <v>2</v>
      </c>
      <c r="M3" s="6"/>
      <c r="N3" s="7"/>
      <c r="O3" s="7"/>
      <c r="P3" s="7"/>
      <c r="Q3" s="7"/>
    </row>
    <row r="4" spans="1:13" ht="12.75">
      <c r="A4" s="14">
        <f aca="true" t="shared" si="0" ref="A4:A24">C3</f>
        <v>12</v>
      </c>
      <c r="B4" s="14">
        <f aca="true" t="shared" si="1" ref="B4:B24">D3+1</f>
        <v>31</v>
      </c>
      <c r="C4" s="7">
        <v>12</v>
      </c>
      <c r="D4" s="7">
        <v>54</v>
      </c>
      <c r="E4">
        <f>IF((Boxes!$C$3+(Boxes!$D$3/60))&lt;=(C4+(D4/60)),IF((Boxes!$C$3+(Boxes!$D$3/60))&gt;=(A4+(B4/60)),F4,0),0)</f>
        <v>0</v>
      </c>
      <c r="F4" s="2">
        <v>47.5</v>
      </c>
      <c r="G4" s="18">
        <v>30</v>
      </c>
      <c r="H4" s="18">
        <v>27.5</v>
      </c>
      <c r="I4" s="18">
        <v>2</v>
      </c>
      <c r="J4" s="18">
        <v>4</v>
      </c>
      <c r="K4" s="18">
        <v>9</v>
      </c>
      <c r="L4" s="18">
        <v>4</v>
      </c>
      <c r="M4" s="9"/>
    </row>
    <row r="5" spans="1:13" ht="12.75">
      <c r="A5" s="14">
        <f t="shared" si="0"/>
        <v>12</v>
      </c>
      <c r="B5" s="14">
        <f t="shared" si="1"/>
        <v>55</v>
      </c>
      <c r="C5" s="7">
        <v>13</v>
      </c>
      <c r="D5" s="7">
        <v>12</v>
      </c>
      <c r="E5">
        <f>IF((Boxes!$C$3+(Boxes!$D$3/60))&lt;=(C5+(D5/60)),IF((Boxes!$C$3+(Boxes!$D$3/60))&gt;=(A5+(B5/60)),F5,0),0)</f>
        <v>0</v>
      </c>
      <c r="F5" s="2">
        <v>45</v>
      </c>
      <c r="G5" s="18">
        <v>30.5</v>
      </c>
      <c r="H5" s="18">
        <v>26.25</v>
      </c>
      <c r="I5" s="18">
        <v>3</v>
      </c>
      <c r="J5" s="18">
        <v>6</v>
      </c>
      <c r="K5" s="18">
        <v>11</v>
      </c>
      <c r="L5" s="18">
        <v>6</v>
      </c>
      <c r="M5" s="9"/>
    </row>
    <row r="6" spans="1:13" ht="12.75">
      <c r="A6" s="14">
        <f t="shared" si="0"/>
        <v>13</v>
      </c>
      <c r="B6" s="14">
        <f t="shared" si="1"/>
        <v>13</v>
      </c>
      <c r="C6" s="7">
        <v>14</v>
      </c>
      <c r="D6" s="7">
        <v>0</v>
      </c>
      <c r="E6">
        <f>IF((Boxes!$C$3+(Boxes!$D$3/60))&lt;=(C6+(D6/60)),IF((Boxes!$C$3+(Boxes!$D$3/60))&gt;=(A6+(B6/60)),F6,0),0)</f>
        <v>0</v>
      </c>
      <c r="F6" s="2">
        <v>43.5</v>
      </c>
      <c r="G6" s="18">
        <v>31</v>
      </c>
      <c r="H6" s="18">
        <v>25</v>
      </c>
      <c r="I6" s="18">
        <v>5</v>
      </c>
      <c r="J6" s="18">
        <v>7</v>
      </c>
      <c r="K6" s="18">
        <v>13</v>
      </c>
      <c r="L6" s="18">
        <v>7</v>
      </c>
      <c r="M6" s="9"/>
    </row>
    <row r="7" spans="1:13" ht="12.75">
      <c r="A7" s="14">
        <f t="shared" si="0"/>
        <v>14</v>
      </c>
      <c r="B7" s="14">
        <f t="shared" si="1"/>
        <v>1</v>
      </c>
      <c r="C7" s="7">
        <v>14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8">
        <v>31.5</v>
      </c>
      <c r="H7" s="18">
        <v>23.75</v>
      </c>
      <c r="I7" s="18">
        <v>6</v>
      </c>
      <c r="J7" s="18">
        <v>7.1</v>
      </c>
      <c r="K7" s="18">
        <v>15</v>
      </c>
      <c r="L7" s="18">
        <v>7.1</v>
      </c>
      <c r="M7" s="9"/>
    </row>
    <row r="8" spans="1:13" ht="12.75">
      <c r="A8" s="14">
        <f t="shared" si="0"/>
        <v>14</v>
      </c>
      <c r="B8" s="14">
        <f t="shared" si="1"/>
        <v>55</v>
      </c>
      <c r="C8" s="7">
        <v>15</v>
      </c>
      <c r="D8" s="7">
        <v>48</v>
      </c>
      <c r="E8">
        <f>IF((Boxes!$C$3+(Boxes!$D$3/60))&lt;=(C8+(D8/60)),IF((Boxes!$C$3+(Boxes!$D$3/60))&gt;=(A8+(B8/60)),F8,0),0)</f>
        <v>0</v>
      </c>
      <c r="F8" s="2">
        <v>40.5</v>
      </c>
      <c r="G8" s="18">
        <v>32</v>
      </c>
      <c r="H8" s="18">
        <v>22.5</v>
      </c>
      <c r="I8" s="18">
        <v>7</v>
      </c>
      <c r="J8" s="18">
        <v>7.2</v>
      </c>
      <c r="K8" s="18">
        <v>17</v>
      </c>
      <c r="L8" s="18">
        <v>7.2</v>
      </c>
      <c r="M8" s="9"/>
    </row>
    <row r="9" spans="1:13" ht="12.75">
      <c r="A9" s="14">
        <f t="shared" si="0"/>
        <v>15</v>
      </c>
      <c r="B9" s="14">
        <f t="shared" si="1"/>
        <v>49</v>
      </c>
      <c r="C9" s="7">
        <v>16</v>
      </c>
      <c r="D9" s="7">
        <v>24</v>
      </c>
      <c r="E9">
        <f>IF((Boxes!$C$3+(Boxes!$D$3/60))&lt;=(C9+(D9/60)),IF((Boxes!$C$3+(Boxes!$D$3/60))&gt;=(A9+(B9/60)),F9,0),0)</f>
        <v>0</v>
      </c>
      <c r="F9" s="2">
        <v>39</v>
      </c>
      <c r="G9" s="18">
        <v>32.5</v>
      </c>
      <c r="H9" s="18">
        <v>22.3</v>
      </c>
      <c r="I9" s="18">
        <v>8</v>
      </c>
      <c r="J9" s="18">
        <v>7.3</v>
      </c>
      <c r="K9" s="18">
        <v>18</v>
      </c>
      <c r="L9" s="18">
        <v>7.3</v>
      </c>
      <c r="M9" s="9"/>
    </row>
    <row r="10" spans="1:13" ht="12.75">
      <c r="A10" s="14">
        <f t="shared" si="0"/>
        <v>16</v>
      </c>
      <c r="B10" s="14">
        <f t="shared" si="1"/>
        <v>25</v>
      </c>
      <c r="C10" s="7">
        <v>16</v>
      </c>
      <c r="D10" s="7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33</v>
      </c>
      <c r="H10" s="18">
        <v>22</v>
      </c>
      <c r="I10" s="18">
        <v>9</v>
      </c>
      <c r="J10" s="18">
        <v>7.4</v>
      </c>
      <c r="K10" s="18">
        <v>20</v>
      </c>
      <c r="L10" s="18">
        <v>7.4</v>
      </c>
      <c r="M10" s="9"/>
    </row>
    <row r="11" spans="1:13" ht="12.75">
      <c r="A11" s="14">
        <f t="shared" si="0"/>
        <v>16</v>
      </c>
      <c r="B11" s="14">
        <f t="shared" si="1"/>
        <v>55</v>
      </c>
      <c r="C11" s="7">
        <v>17</v>
      </c>
      <c r="D11" s="7">
        <v>36</v>
      </c>
      <c r="E11">
        <f>IF((Boxes!$C$3+(Boxes!$D$3/60))&lt;=(C11+(D11/60)),IF((Boxes!$C$3+(Boxes!$D$3/60))&gt;=(A11+(B11/60)),F11,0),0)</f>
        <v>0</v>
      </c>
      <c r="F11" s="2">
        <v>36</v>
      </c>
      <c r="G11" s="18">
        <v>33.5</v>
      </c>
      <c r="H11" s="18">
        <v>21.8</v>
      </c>
      <c r="I11" s="18">
        <v>11</v>
      </c>
      <c r="J11" s="18">
        <v>7.5</v>
      </c>
      <c r="K11" s="18">
        <v>22</v>
      </c>
      <c r="L11" s="18">
        <v>7.5</v>
      </c>
      <c r="M11" s="9"/>
    </row>
    <row r="12" spans="1:13" ht="12.75">
      <c r="A12" s="14">
        <f t="shared" si="0"/>
        <v>17</v>
      </c>
      <c r="B12" s="14">
        <f t="shared" si="1"/>
        <v>37</v>
      </c>
      <c r="C12" s="7">
        <v>18</v>
      </c>
      <c r="D12" s="7">
        <v>12</v>
      </c>
      <c r="E12">
        <f>IF((Boxes!$C$3+(Boxes!$D$3/60))&lt;=(C12+(D12/60)),IF((Boxes!$C$3+(Boxes!$D$3/60))&gt;=(A12+(B12/60)),F12,0),0)</f>
        <v>0</v>
      </c>
      <c r="F12" s="2">
        <v>34</v>
      </c>
      <c r="G12" s="18">
        <v>34</v>
      </c>
      <c r="H12" s="18">
        <v>21.5</v>
      </c>
      <c r="I12" s="18">
        <v>12</v>
      </c>
      <c r="J12" s="18">
        <v>7.75</v>
      </c>
      <c r="K12" s="18">
        <v>24</v>
      </c>
      <c r="L12" s="18">
        <v>7.75</v>
      </c>
      <c r="M12" s="9"/>
    </row>
    <row r="13" spans="1:13" ht="12.75">
      <c r="A13" s="14">
        <f t="shared" si="0"/>
        <v>18</v>
      </c>
      <c r="B13" s="14">
        <f t="shared" si="1"/>
        <v>13</v>
      </c>
      <c r="C13" s="7">
        <v>18</v>
      </c>
      <c r="D13" s="7">
        <v>54</v>
      </c>
      <c r="E13">
        <f>IF((Boxes!$C$3+(Boxes!$D$3/60))&lt;=(C13+(D13/60)),IF((Boxes!$C$3+(Boxes!$D$3/60))&gt;=(A13+(B13/60)),F13,0),0)</f>
        <v>0</v>
      </c>
      <c r="F13" s="2">
        <v>32</v>
      </c>
      <c r="G13" s="18">
        <v>34.5</v>
      </c>
      <c r="H13" s="18">
        <v>21.3</v>
      </c>
      <c r="I13" s="18">
        <v>13</v>
      </c>
      <c r="J13" s="18">
        <v>8</v>
      </c>
      <c r="K13" s="18">
        <v>26</v>
      </c>
      <c r="L13" s="18">
        <v>8</v>
      </c>
      <c r="M13" s="9"/>
    </row>
    <row r="14" spans="1:13" ht="12.75">
      <c r="A14" s="14">
        <f t="shared" si="0"/>
        <v>18</v>
      </c>
      <c r="B14" s="14">
        <f t="shared" si="1"/>
        <v>55</v>
      </c>
      <c r="C14" s="7">
        <v>19</v>
      </c>
      <c r="D14" s="7">
        <v>42</v>
      </c>
      <c r="E14">
        <f>IF((Boxes!$C$3+(Boxes!$D$3/60))&lt;=(C14+(D14/60)),IF((Boxes!$C$3+(Boxes!$D$3/60))&gt;=(A14+(B14/60)),F14,0),0)</f>
        <v>0</v>
      </c>
      <c r="F14" s="2">
        <v>30</v>
      </c>
      <c r="G14" s="18">
        <v>35</v>
      </c>
      <c r="H14" s="18">
        <v>21</v>
      </c>
      <c r="I14" s="18">
        <v>14</v>
      </c>
      <c r="J14" s="18">
        <v>8.25</v>
      </c>
      <c r="K14" s="18">
        <v>28</v>
      </c>
      <c r="L14" s="18">
        <v>8.25</v>
      </c>
      <c r="M14" s="9"/>
    </row>
    <row r="15" spans="1:13" ht="12.75">
      <c r="A15" s="14">
        <f t="shared" si="0"/>
        <v>19</v>
      </c>
      <c r="B15" s="14">
        <f t="shared" si="1"/>
        <v>43</v>
      </c>
      <c r="C15" s="7">
        <v>20</v>
      </c>
      <c r="D15" s="7">
        <v>36</v>
      </c>
      <c r="E15">
        <f>IF((Boxes!$C$3+(Boxes!$D$3/60))&lt;=(C15+(D15/60)),IF((Boxes!$C$3+(Boxes!$D$3/60))&gt;=(A15+(B15/60)),F15,0),0)</f>
        <v>0</v>
      </c>
      <c r="F15" s="2">
        <v>27</v>
      </c>
      <c r="G15" s="18">
        <v>35.5</v>
      </c>
      <c r="H15" s="18">
        <v>18</v>
      </c>
      <c r="I15" s="18">
        <v>15</v>
      </c>
      <c r="J15" s="18">
        <v>8.5</v>
      </c>
      <c r="K15" s="18">
        <v>30</v>
      </c>
      <c r="L15" s="18">
        <v>8.5</v>
      </c>
      <c r="M15" s="9"/>
    </row>
    <row r="16" spans="1:13" ht="12.75">
      <c r="A16" s="14">
        <f t="shared" si="0"/>
        <v>20</v>
      </c>
      <c r="B16" s="14">
        <f t="shared" si="1"/>
        <v>37</v>
      </c>
      <c r="C16" s="7">
        <v>21</v>
      </c>
      <c r="D16" s="7">
        <v>30</v>
      </c>
      <c r="E16">
        <f>IF((Boxes!$C$3+(Boxes!$D$3/60))&lt;=(C16+(D16/60)),IF((Boxes!$C$3+(Boxes!$D$3/60))&gt;=(A16+(B16/60)),F16,0),0)</f>
        <v>0</v>
      </c>
      <c r="F16" s="2">
        <v>24</v>
      </c>
      <c r="G16" s="18">
        <v>36</v>
      </c>
      <c r="H16" s="18">
        <v>15</v>
      </c>
      <c r="I16" s="18">
        <v>16</v>
      </c>
      <c r="J16" s="18">
        <v>8.75</v>
      </c>
      <c r="K16" s="18">
        <v>32</v>
      </c>
      <c r="L16" s="18">
        <v>8.75</v>
      </c>
      <c r="M16" s="9"/>
    </row>
    <row r="17" spans="1:13" ht="12.75">
      <c r="A17" s="14">
        <f t="shared" si="0"/>
        <v>21</v>
      </c>
      <c r="B17" s="14">
        <f t="shared" si="1"/>
        <v>31</v>
      </c>
      <c r="C17" s="7">
        <v>22</v>
      </c>
      <c r="D17" s="7">
        <v>30</v>
      </c>
      <c r="E17">
        <f>IF((Boxes!$C$3+(Boxes!$D$3/60))&lt;=(C17+(D17/60)),IF((Boxes!$C$3+(Boxes!$D$3/60))&gt;=(A17+(B17/60)),F17,0),0)</f>
        <v>0</v>
      </c>
      <c r="F17" s="2">
        <v>21</v>
      </c>
      <c r="G17" s="18">
        <v>36.5</v>
      </c>
      <c r="H17" s="18">
        <v>12</v>
      </c>
      <c r="I17" s="18">
        <v>18</v>
      </c>
      <c r="J17" s="18">
        <v>9</v>
      </c>
      <c r="K17" s="18">
        <v>34</v>
      </c>
      <c r="L17" s="18">
        <v>9</v>
      </c>
      <c r="M17" s="9"/>
    </row>
    <row r="18" spans="1:13" ht="12.75">
      <c r="A18" s="14">
        <f t="shared" si="0"/>
        <v>22</v>
      </c>
      <c r="B18" s="14">
        <f t="shared" si="1"/>
        <v>31</v>
      </c>
      <c r="C18" s="7">
        <v>23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8">
        <v>37</v>
      </c>
      <c r="H18" s="18">
        <v>9</v>
      </c>
      <c r="I18" s="18">
        <v>19</v>
      </c>
      <c r="J18" s="18">
        <v>9.5</v>
      </c>
      <c r="K18" s="18">
        <v>36</v>
      </c>
      <c r="L18" s="18">
        <v>9.5</v>
      </c>
      <c r="M18" s="9"/>
    </row>
    <row r="19" spans="1:13" ht="12.75">
      <c r="A19" s="14">
        <f t="shared" si="0"/>
        <v>23</v>
      </c>
      <c r="B19" s="14">
        <f t="shared" si="1"/>
        <v>37</v>
      </c>
      <c r="C19" s="7">
        <v>24</v>
      </c>
      <c r="D19" s="7">
        <v>48</v>
      </c>
      <c r="E19">
        <f>IF((Boxes!$C$3+(Boxes!$D$3/60))&lt;=(C19+(D19/60)),IF((Boxes!$C$3+(Boxes!$D$3/60))&gt;=(A19+(B19/60)),F19,0),0)</f>
        <v>0</v>
      </c>
      <c r="F19" s="2">
        <v>15</v>
      </c>
      <c r="G19" s="18">
        <v>37.5</v>
      </c>
      <c r="H19" s="18">
        <v>6</v>
      </c>
      <c r="I19" s="18">
        <v>20</v>
      </c>
      <c r="J19" s="18">
        <v>10</v>
      </c>
      <c r="K19" s="18">
        <v>38</v>
      </c>
      <c r="L19" s="18">
        <v>10</v>
      </c>
      <c r="M19" s="9"/>
    </row>
    <row r="20" spans="1:13" ht="12.75">
      <c r="A20" s="14">
        <f t="shared" si="0"/>
        <v>24</v>
      </c>
      <c r="B20" s="14">
        <f t="shared" si="1"/>
        <v>49</v>
      </c>
      <c r="C20" s="7">
        <v>26</v>
      </c>
      <c r="D20" s="7">
        <v>6</v>
      </c>
      <c r="E20">
        <f>IF((Boxes!$C$3+(Boxes!$D$3/60))&lt;=(C20+(D20/60)),IF((Boxes!$C$3+(Boxes!$D$3/60))&gt;=(A20+(B20/60)),F20,0),0)</f>
        <v>0</v>
      </c>
      <c r="F20" s="2">
        <v>12</v>
      </c>
      <c r="G20" s="18">
        <v>38</v>
      </c>
      <c r="H20" s="18">
        <v>3</v>
      </c>
      <c r="I20" s="18"/>
      <c r="J20" s="18"/>
      <c r="K20" s="18"/>
      <c r="L20" s="18"/>
      <c r="M20" s="9"/>
    </row>
    <row r="21" spans="1:13" ht="12.75">
      <c r="A21" s="14">
        <f t="shared" si="0"/>
        <v>26</v>
      </c>
      <c r="B21" s="14">
        <f t="shared" si="1"/>
        <v>7</v>
      </c>
      <c r="C21" s="7">
        <v>27</v>
      </c>
      <c r="D21" s="7">
        <v>36</v>
      </c>
      <c r="E21">
        <f>IF((Boxes!$C$3+(Boxes!$D$3/60))&lt;=(C21+(D21/60)),IF((Boxes!$C$3+(Boxes!$D$3/60))&gt;=(A21+(B21/60)),F21,0),0)</f>
        <v>0</v>
      </c>
      <c r="F21" s="2">
        <v>9</v>
      </c>
      <c r="G21" s="18">
        <v>38.01</v>
      </c>
      <c r="H21" s="18">
        <v>0</v>
      </c>
      <c r="I21" s="18"/>
      <c r="J21" s="18"/>
      <c r="K21" s="19"/>
      <c r="L21" s="19"/>
      <c r="M21" s="9"/>
    </row>
    <row r="22" spans="1:13" ht="12.75">
      <c r="A22" s="14">
        <f t="shared" si="0"/>
        <v>27</v>
      </c>
      <c r="B22" s="14">
        <f t="shared" si="1"/>
        <v>37</v>
      </c>
      <c r="C22" s="7">
        <v>29</v>
      </c>
      <c r="D22" s="7">
        <v>18</v>
      </c>
      <c r="E22">
        <f>IF((Boxes!$C$3+(Boxes!$D$3/60))&lt;=(C22+(D22/60)),IF((Boxes!$C$3+(Boxes!$D$3/60))&gt;=(A22+(B22/60)),F22,0),0)</f>
        <v>0</v>
      </c>
      <c r="F22" s="2">
        <v>6</v>
      </c>
      <c r="G22" s="18"/>
      <c r="H22" s="18"/>
      <c r="I22" s="18"/>
      <c r="J22" s="18"/>
      <c r="K22" s="19"/>
      <c r="L22" s="19"/>
      <c r="M22" s="9"/>
    </row>
    <row r="23" spans="1:13" ht="12.75">
      <c r="A23" s="14">
        <f t="shared" si="0"/>
        <v>29</v>
      </c>
      <c r="B23" s="14">
        <f t="shared" si="1"/>
        <v>19</v>
      </c>
      <c r="C23" s="7">
        <v>31</v>
      </c>
      <c r="D23" s="7">
        <v>12</v>
      </c>
      <c r="E23">
        <f>IF((Boxes!$C$3+(Boxes!$D$3/60))&lt;=(C23+(D23/60)),IF((Boxes!$C$3+(Boxes!$D$3/60))&gt;=(A23+(B23/60)),F23,0),0)</f>
        <v>0</v>
      </c>
      <c r="F23" s="2">
        <v>3</v>
      </c>
      <c r="G23" s="18"/>
      <c r="H23" s="18"/>
      <c r="I23" s="18"/>
      <c r="J23" s="18"/>
      <c r="K23" s="19"/>
      <c r="L23" s="19"/>
      <c r="M23" s="9"/>
    </row>
    <row r="24" spans="1:6" ht="12.75">
      <c r="A24" s="14">
        <f t="shared" si="0"/>
        <v>31</v>
      </c>
      <c r="B24" s="14">
        <f t="shared" si="1"/>
        <v>13</v>
      </c>
      <c r="C24">
        <v>99</v>
      </c>
      <c r="D24" s="14">
        <v>99</v>
      </c>
      <c r="E24">
        <f>IF((Boxes!$C$3+(Boxes!$D$3/60))&lt;=(C24+(D24/60)),IF((Boxes!$C$3+(Boxes!$D$3/60))&gt;=(A24+(B24/60)),F24,0),0)</f>
        <v>0</v>
      </c>
      <c r="F24" s="2"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6" bestFit="1" customWidth="1"/>
    <col min="8" max="9" width="6.7109375" style="7" bestFit="1" customWidth="1"/>
    <col min="10" max="12" width="6.7109375" style="6" bestFit="1" customWidth="1"/>
    <col min="13" max="13" width="9.140625" style="6" customWidth="1"/>
    <col min="14" max="16384" width="9.140625" style="7" customWidth="1"/>
  </cols>
  <sheetData>
    <row r="2" spans="1:12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</row>
    <row r="3" spans="1:12" ht="12.75">
      <c r="A3" s="7">
        <v>0</v>
      </c>
      <c r="B3" s="7">
        <v>0</v>
      </c>
      <c r="C3">
        <v>12</v>
      </c>
      <c r="D3" s="14">
        <v>30</v>
      </c>
      <c r="E3">
        <f>IF((Boxes!$C$3+(Boxes!$D$3/60))&lt;=(C3+(D3/60)),IF((Boxes!$C$3+(Boxes!$D$3/60))&gt;=(A3+(B3/60)),F3,0),0)</f>
        <v>50</v>
      </c>
      <c r="F3" s="2">
        <v>50</v>
      </c>
      <c r="G3" s="18">
        <v>29.5</v>
      </c>
      <c r="H3" s="18">
        <v>28.75</v>
      </c>
      <c r="I3" s="18">
        <v>1</v>
      </c>
      <c r="J3" s="18">
        <v>2</v>
      </c>
      <c r="K3" s="18">
        <v>6</v>
      </c>
      <c r="L3" s="18">
        <v>2</v>
      </c>
    </row>
    <row r="4" spans="1:13" ht="12.75">
      <c r="A4" s="14">
        <f aca="true" t="shared" si="0" ref="A4:A24">C3</f>
        <v>12</v>
      </c>
      <c r="B4" s="14">
        <f aca="true" t="shared" si="1" ref="B4:B24">D3+1</f>
        <v>31</v>
      </c>
      <c r="C4" s="7">
        <v>12</v>
      </c>
      <c r="D4" s="7">
        <v>54</v>
      </c>
      <c r="E4">
        <f>IF((Boxes!$C$3+(Boxes!$D$3/60))&lt;=(C4+(D4/60)),IF((Boxes!$C$3+(Boxes!$D$3/60))&gt;=(A4+(B4/60)),F4,0),0)</f>
        <v>0</v>
      </c>
      <c r="F4" s="2">
        <v>47.5</v>
      </c>
      <c r="G4" s="18">
        <v>30</v>
      </c>
      <c r="H4" s="18">
        <v>27.5</v>
      </c>
      <c r="I4" s="18">
        <v>2</v>
      </c>
      <c r="J4" s="18">
        <v>4</v>
      </c>
      <c r="K4" s="18">
        <v>7</v>
      </c>
      <c r="L4" s="18">
        <v>4</v>
      </c>
      <c r="M4" s="7"/>
    </row>
    <row r="5" spans="1:13" ht="12.75">
      <c r="A5" s="14">
        <f t="shared" si="0"/>
        <v>12</v>
      </c>
      <c r="B5" s="14">
        <f t="shared" si="1"/>
        <v>55</v>
      </c>
      <c r="C5" s="7">
        <v>13</v>
      </c>
      <c r="D5" s="7">
        <v>12</v>
      </c>
      <c r="E5">
        <f>IF((Boxes!$C$3+(Boxes!$D$3/60))&lt;=(C5+(D5/60)),IF((Boxes!$C$3+(Boxes!$D$3/60))&gt;=(A5+(B5/60)),F5,0),0)</f>
        <v>0</v>
      </c>
      <c r="F5" s="2">
        <v>45</v>
      </c>
      <c r="G5" s="18">
        <v>30.5</v>
      </c>
      <c r="H5" s="18">
        <v>26.25</v>
      </c>
      <c r="I5" s="18">
        <v>3</v>
      </c>
      <c r="J5" s="18">
        <v>6</v>
      </c>
      <c r="K5" s="18">
        <v>8</v>
      </c>
      <c r="L5" s="18">
        <v>6</v>
      </c>
      <c r="M5" s="7"/>
    </row>
    <row r="6" spans="1:13" ht="12.75">
      <c r="A6" s="14">
        <f t="shared" si="0"/>
        <v>13</v>
      </c>
      <c r="B6" s="14">
        <f t="shared" si="1"/>
        <v>13</v>
      </c>
      <c r="C6" s="7">
        <v>14</v>
      </c>
      <c r="D6" s="7">
        <v>0</v>
      </c>
      <c r="E6">
        <f>IF((Boxes!$C$3+(Boxes!$D$3/60))&lt;=(C6+(D6/60)),IF((Boxes!$C$3+(Boxes!$D$3/60))&gt;=(A6+(B6/60)),F6,0),0)</f>
        <v>0</v>
      </c>
      <c r="F6" s="2">
        <v>43.5</v>
      </c>
      <c r="G6" s="18">
        <v>31</v>
      </c>
      <c r="H6" s="18">
        <v>25</v>
      </c>
      <c r="I6" s="18">
        <v>4</v>
      </c>
      <c r="J6" s="18">
        <v>7</v>
      </c>
      <c r="K6" s="18">
        <v>10</v>
      </c>
      <c r="L6" s="18">
        <v>7</v>
      </c>
      <c r="M6" s="7"/>
    </row>
    <row r="7" spans="1:13" ht="12.75">
      <c r="A7" s="14">
        <f t="shared" si="0"/>
        <v>14</v>
      </c>
      <c r="B7" s="14">
        <f t="shared" si="1"/>
        <v>1</v>
      </c>
      <c r="C7" s="7">
        <v>14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8">
        <v>31.5</v>
      </c>
      <c r="H7" s="18">
        <v>23.75</v>
      </c>
      <c r="I7" s="18">
        <v>5</v>
      </c>
      <c r="J7" s="18">
        <v>7.1</v>
      </c>
      <c r="K7" s="18">
        <v>12</v>
      </c>
      <c r="L7" s="18">
        <v>7.1</v>
      </c>
      <c r="M7" s="7"/>
    </row>
    <row r="8" spans="1:13" ht="12.75">
      <c r="A8" s="14">
        <f t="shared" si="0"/>
        <v>14</v>
      </c>
      <c r="B8" s="14">
        <f t="shared" si="1"/>
        <v>55</v>
      </c>
      <c r="C8" s="7">
        <v>15</v>
      </c>
      <c r="D8" s="7">
        <v>48</v>
      </c>
      <c r="E8">
        <f>IF((Boxes!$C$3+(Boxes!$D$3/60))&lt;=(C8+(D8/60)),IF((Boxes!$C$3+(Boxes!$D$3/60))&gt;=(A8+(B8/60)),F8,0),0)</f>
        <v>0</v>
      </c>
      <c r="F8" s="2">
        <v>40.5</v>
      </c>
      <c r="G8" s="18">
        <v>32</v>
      </c>
      <c r="H8" s="18">
        <v>22.5</v>
      </c>
      <c r="I8" s="18">
        <v>6</v>
      </c>
      <c r="J8" s="18">
        <v>7.2</v>
      </c>
      <c r="K8" s="18">
        <v>14</v>
      </c>
      <c r="L8" s="18">
        <v>7.2</v>
      </c>
      <c r="M8" s="7"/>
    </row>
    <row r="9" spans="1:13" ht="12.75">
      <c r="A9" s="14">
        <f t="shared" si="0"/>
        <v>15</v>
      </c>
      <c r="B9" s="14">
        <f t="shared" si="1"/>
        <v>49</v>
      </c>
      <c r="C9" s="7">
        <v>16</v>
      </c>
      <c r="D9" s="7">
        <v>24</v>
      </c>
      <c r="E9">
        <f>IF((Boxes!$C$3+(Boxes!$D$3/60))&lt;=(C9+(D9/60)),IF((Boxes!$C$3+(Boxes!$D$3/60))&gt;=(A9+(B9/60)),F9,0),0)</f>
        <v>0</v>
      </c>
      <c r="F9" s="2">
        <v>39</v>
      </c>
      <c r="G9" s="18">
        <v>32.5</v>
      </c>
      <c r="H9" s="18">
        <v>22.3</v>
      </c>
      <c r="I9" s="18">
        <v>7</v>
      </c>
      <c r="J9" s="18">
        <v>7.3</v>
      </c>
      <c r="K9" s="18">
        <v>16</v>
      </c>
      <c r="L9" s="18">
        <v>7.3</v>
      </c>
      <c r="M9" s="7"/>
    </row>
    <row r="10" spans="1:13" ht="12.75">
      <c r="A10" s="14">
        <f t="shared" si="0"/>
        <v>16</v>
      </c>
      <c r="B10" s="14">
        <f t="shared" si="1"/>
        <v>25</v>
      </c>
      <c r="C10" s="7">
        <v>16</v>
      </c>
      <c r="D10" s="7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33</v>
      </c>
      <c r="H10" s="18">
        <v>22</v>
      </c>
      <c r="I10" s="18">
        <v>8</v>
      </c>
      <c r="J10" s="18">
        <v>7.4</v>
      </c>
      <c r="K10" s="18">
        <v>18</v>
      </c>
      <c r="L10" s="18">
        <v>7.4</v>
      </c>
      <c r="M10" s="7"/>
    </row>
    <row r="11" spans="1:13" ht="12.75">
      <c r="A11" s="14">
        <f t="shared" si="0"/>
        <v>16</v>
      </c>
      <c r="B11" s="14">
        <f t="shared" si="1"/>
        <v>55</v>
      </c>
      <c r="C11" s="7">
        <v>17</v>
      </c>
      <c r="D11" s="7">
        <v>36</v>
      </c>
      <c r="E11">
        <f>IF((Boxes!$C$3+(Boxes!$D$3/60))&lt;=(C11+(D11/60)),IF((Boxes!$C$3+(Boxes!$D$3/60))&gt;=(A11+(B11/60)),F11,0),0)</f>
        <v>0</v>
      </c>
      <c r="F11" s="2">
        <v>36</v>
      </c>
      <c r="G11" s="18">
        <v>33.5</v>
      </c>
      <c r="H11" s="18">
        <v>21.8</v>
      </c>
      <c r="I11" s="18">
        <v>9</v>
      </c>
      <c r="J11" s="18">
        <v>7.5</v>
      </c>
      <c r="K11" s="18">
        <v>20</v>
      </c>
      <c r="L11" s="18">
        <v>7.5</v>
      </c>
      <c r="M11" s="7"/>
    </row>
    <row r="12" spans="1:13" ht="12.75">
      <c r="A12" s="14">
        <f t="shared" si="0"/>
        <v>17</v>
      </c>
      <c r="B12" s="14">
        <f t="shared" si="1"/>
        <v>37</v>
      </c>
      <c r="C12" s="7">
        <v>18</v>
      </c>
      <c r="D12" s="7">
        <v>12</v>
      </c>
      <c r="E12">
        <f>IF((Boxes!$C$3+(Boxes!$D$3/60))&lt;=(C12+(D12/60)),IF((Boxes!$C$3+(Boxes!$D$3/60))&gt;=(A12+(B12/60)),F12,0),0)</f>
        <v>0</v>
      </c>
      <c r="F12" s="2">
        <v>34</v>
      </c>
      <c r="G12" s="18">
        <v>34</v>
      </c>
      <c r="H12" s="18">
        <v>21.5</v>
      </c>
      <c r="I12" s="18">
        <v>10</v>
      </c>
      <c r="J12" s="18">
        <v>7.75</v>
      </c>
      <c r="K12" s="18">
        <v>22</v>
      </c>
      <c r="L12" s="18">
        <v>7.75</v>
      </c>
      <c r="M12" s="7"/>
    </row>
    <row r="13" spans="1:13" ht="12.75">
      <c r="A13" s="14">
        <f t="shared" si="0"/>
        <v>18</v>
      </c>
      <c r="B13" s="14">
        <f t="shared" si="1"/>
        <v>13</v>
      </c>
      <c r="C13" s="7">
        <v>18</v>
      </c>
      <c r="D13" s="7">
        <v>54</v>
      </c>
      <c r="E13">
        <f>IF((Boxes!$C$3+(Boxes!$D$3/60))&lt;=(C13+(D13/60)),IF((Boxes!$C$3+(Boxes!$D$3/60))&gt;=(A13+(B13/60)),F13,0),0)</f>
        <v>0</v>
      </c>
      <c r="F13" s="2">
        <v>32</v>
      </c>
      <c r="G13" s="18">
        <v>34.5</v>
      </c>
      <c r="H13" s="18">
        <v>21.3</v>
      </c>
      <c r="I13" s="18">
        <v>11</v>
      </c>
      <c r="J13" s="18">
        <v>8</v>
      </c>
      <c r="K13" s="18">
        <v>24</v>
      </c>
      <c r="L13" s="18">
        <v>8</v>
      </c>
      <c r="M13" s="7"/>
    </row>
    <row r="14" spans="1:13" ht="12.75">
      <c r="A14" s="14">
        <f t="shared" si="0"/>
        <v>18</v>
      </c>
      <c r="B14" s="14">
        <f t="shared" si="1"/>
        <v>55</v>
      </c>
      <c r="C14" s="7">
        <v>19</v>
      </c>
      <c r="D14" s="7">
        <v>42</v>
      </c>
      <c r="E14">
        <f>IF((Boxes!$C$3+(Boxes!$D$3/60))&lt;=(C14+(D14/60)),IF((Boxes!$C$3+(Boxes!$D$3/60))&gt;=(A14+(B14/60)),F14,0),0)</f>
        <v>0</v>
      </c>
      <c r="F14" s="2">
        <v>30</v>
      </c>
      <c r="G14" s="18">
        <v>35</v>
      </c>
      <c r="H14" s="18">
        <v>21</v>
      </c>
      <c r="I14" s="18">
        <v>12</v>
      </c>
      <c r="J14" s="18">
        <v>8.25</v>
      </c>
      <c r="K14" s="18">
        <v>26</v>
      </c>
      <c r="L14" s="18">
        <v>8.25</v>
      </c>
      <c r="M14" s="7"/>
    </row>
    <row r="15" spans="1:13" ht="12.75">
      <c r="A15" s="14">
        <f t="shared" si="0"/>
        <v>19</v>
      </c>
      <c r="B15" s="14">
        <f t="shared" si="1"/>
        <v>43</v>
      </c>
      <c r="C15" s="7">
        <v>20</v>
      </c>
      <c r="D15" s="7">
        <v>36</v>
      </c>
      <c r="E15">
        <f>IF((Boxes!$C$3+(Boxes!$D$3/60))&lt;=(C15+(D15/60)),IF((Boxes!$C$3+(Boxes!$D$3/60))&gt;=(A15+(B15/60)),F15,0),0)</f>
        <v>0</v>
      </c>
      <c r="F15" s="2">
        <v>27</v>
      </c>
      <c r="G15" s="18">
        <v>35.5</v>
      </c>
      <c r="H15" s="18">
        <v>18</v>
      </c>
      <c r="I15" s="18">
        <v>13</v>
      </c>
      <c r="J15" s="18">
        <v>8.5</v>
      </c>
      <c r="K15" s="18">
        <v>28</v>
      </c>
      <c r="L15" s="18">
        <v>8.5</v>
      </c>
      <c r="M15" s="7"/>
    </row>
    <row r="16" spans="1:13" ht="12.75">
      <c r="A16" s="14">
        <f t="shared" si="0"/>
        <v>20</v>
      </c>
      <c r="B16" s="14">
        <f t="shared" si="1"/>
        <v>37</v>
      </c>
      <c r="C16" s="7">
        <v>21</v>
      </c>
      <c r="D16" s="7">
        <v>30</v>
      </c>
      <c r="E16">
        <f>IF((Boxes!$C$3+(Boxes!$D$3/60))&lt;=(C16+(D16/60)),IF((Boxes!$C$3+(Boxes!$D$3/60))&gt;=(A16+(B16/60)),F16,0),0)</f>
        <v>0</v>
      </c>
      <c r="F16" s="2">
        <v>24</v>
      </c>
      <c r="G16" s="18">
        <v>36</v>
      </c>
      <c r="H16" s="18">
        <v>15</v>
      </c>
      <c r="I16" s="18">
        <v>14</v>
      </c>
      <c r="J16" s="18">
        <v>8.75</v>
      </c>
      <c r="K16" s="18">
        <v>30</v>
      </c>
      <c r="L16" s="18">
        <v>8.75</v>
      </c>
      <c r="M16" s="7"/>
    </row>
    <row r="17" spans="1:13" ht="12.75">
      <c r="A17" s="14">
        <f t="shared" si="0"/>
        <v>21</v>
      </c>
      <c r="B17" s="14">
        <f t="shared" si="1"/>
        <v>31</v>
      </c>
      <c r="C17" s="7">
        <v>22</v>
      </c>
      <c r="D17" s="7">
        <v>30</v>
      </c>
      <c r="E17">
        <f>IF((Boxes!$C$3+(Boxes!$D$3/60))&lt;=(C17+(D17/60)),IF((Boxes!$C$3+(Boxes!$D$3/60))&gt;=(A17+(B17/60)),F17,0),0)</f>
        <v>0</v>
      </c>
      <c r="F17" s="2">
        <v>21</v>
      </c>
      <c r="G17" s="18">
        <v>36.5</v>
      </c>
      <c r="H17" s="18">
        <v>12</v>
      </c>
      <c r="I17" s="18">
        <v>16</v>
      </c>
      <c r="J17" s="18">
        <v>9</v>
      </c>
      <c r="K17" s="18">
        <v>32</v>
      </c>
      <c r="L17" s="18">
        <v>9</v>
      </c>
      <c r="M17" s="7"/>
    </row>
    <row r="18" spans="1:13" ht="12.75">
      <c r="A18" s="14">
        <f t="shared" si="0"/>
        <v>22</v>
      </c>
      <c r="B18" s="14">
        <f t="shared" si="1"/>
        <v>31</v>
      </c>
      <c r="C18" s="7">
        <v>23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8">
        <v>37</v>
      </c>
      <c r="H18" s="18">
        <v>9</v>
      </c>
      <c r="I18" s="18">
        <v>17</v>
      </c>
      <c r="J18" s="18">
        <v>9.5</v>
      </c>
      <c r="K18" s="18">
        <v>33</v>
      </c>
      <c r="L18" s="18">
        <v>9.5</v>
      </c>
      <c r="M18" s="7"/>
    </row>
    <row r="19" spans="1:13" ht="12.75">
      <c r="A19" s="14">
        <f t="shared" si="0"/>
        <v>23</v>
      </c>
      <c r="B19" s="14">
        <f t="shared" si="1"/>
        <v>37</v>
      </c>
      <c r="C19" s="7">
        <v>24</v>
      </c>
      <c r="D19" s="7">
        <v>48</v>
      </c>
      <c r="E19">
        <f>IF((Boxes!$C$3+(Boxes!$D$3/60))&lt;=(C19+(D19/60)),IF((Boxes!$C$3+(Boxes!$D$3/60))&gt;=(A19+(B19/60)),F19,0),0)</f>
        <v>0</v>
      </c>
      <c r="F19" s="2">
        <v>15</v>
      </c>
      <c r="G19" s="18">
        <v>37.5</v>
      </c>
      <c r="H19" s="18">
        <v>6</v>
      </c>
      <c r="I19" s="18">
        <v>18</v>
      </c>
      <c r="J19" s="18">
        <v>10</v>
      </c>
      <c r="K19" s="18">
        <v>34</v>
      </c>
      <c r="L19" s="18">
        <v>10</v>
      </c>
      <c r="M19" s="7"/>
    </row>
    <row r="20" spans="1:13" ht="12.75">
      <c r="A20" s="14">
        <f t="shared" si="0"/>
        <v>24</v>
      </c>
      <c r="B20" s="14">
        <f t="shared" si="1"/>
        <v>49</v>
      </c>
      <c r="C20" s="7">
        <v>26</v>
      </c>
      <c r="D20" s="7">
        <v>6</v>
      </c>
      <c r="E20">
        <f>IF((Boxes!$C$3+(Boxes!$D$3/60))&lt;=(C20+(D20/60)),IF((Boxes!$C$3+(Boxes!$D$3/60))&gt;=(A20+(B20/60)),F20,0),0)</f>
        <v>0</v>
      </c>
      <c r="F20" s="2">
        <v>12</v>
      </c>
      <c r="G20" s="18">
        <v>38</v>
      </c>
      <c r="H20" s="18">
        <v>3</v>
      </c>
      <c r="I20" s="18"/>
      <c r="J20" s="18"/>
      <c r="K20" s="18"/>
      <c r="L20" s="18"/>
      <c r="M20" s="7"/>
    </row>
    <row r="21" spans="1:13" ht="12.75">
      <c r="A21" s="14">
        <f t="shared" si="0"/>
        <v>26</v>
      </c>
      <c r="B21" s="14">
        <f t="shared" si="1"/>
        <v>7</v>
      </c>
      <c r="C21" s="7">
        <v>27</v>
      </c>
      <c r="D21" s="7">
        <v>36</v>
      </c>
      <c r="E21">
        <f>IF((Boxes!$C$3+(Boxes!$D$3/60))&lt;=(C21+(D21/60)),IF((Boxes!$C$3+(Boxes!$D$3/60))&gt;=(A21+(B21/60)),F21,0),0)</f>
        <v>0</v>
      </c>
      <c r="F21" s="2">
        <v>9</v>
      </c>
      <c r="G21" s="18">
        <v>38.01</v>
      </c>
      <c r="H21" s="18">
        <v>0</v>
      </c>
      <c r="I21" s="18"/>
      <c r="J21" s="18"/>
      <c r="K21" s="19"/>
      <c r="L21" s="19"/>
      <c r="M21" s="7"/>
    </row>
    <row r="22" spans="1:13" ht="12.75">
      <c r="A22" s="14">
        <f t="shared" si="0"/>
        <v>27</v>
      </c>
      <c r="B22" s="14">
        <f t="shared" si="1"/>
        <v>37</v>
      </c>
      <c r="C22" s="7">
        <v>29</v>
      </c>
      <c r="D22" s="7">
        <v>18</v>
      </c>
      <c r="E22">
        <f>IF((Boxes!$C$3+(Boxes!$D$3/60))&lt;=(C22+(D22/60)),IF((Boxes!$C$3+(Boxes!$D$3/60))&gt;=(A22+(B22/60)),F22,0),0)</f>
        <v>0</v>
      </c>
      <c r="F22" s="2">
        <v>6</v>
      </c>
      <c r="G22" s="18"/>
      <c r="H22" s="18"/>
      <c r="I22" s="18"/>
      <c r="J22" s="18"/>
      <c r="K22" s="19"/>
      <c r="L22" s="19"/>
      <c r="M22" s="7"/>
    </row>
    <row r="23" spans="1:13" ht="12.75">
      <c r="A23" s="14">
        <f t="shared" si="0"/>
        <v>29</v>
      </c>
      <c r="B23" s="14">
        <f t="shared" si="1"/>
        <v>19</v>
      </c>
      <c r="C23" s="7">
        <v>31</v>
      </c>
      <c r="D23" s="7">
        <v>12</v>
      </c>
      <c r="E23">
        <f>IF((Boxes!$C$3+(Boxes!$D$3/60))&lt;=(C23+(D23/60)),IF((Boxes!$C$3+(Boxes!$D$3/60))&gt;=(A23+(B23/60)),F23,0),0)</f>
        <v>0</v>
      </c>
      <c r="F23" s="2">
        <v>3</v>
      </c>
      <c r="G23" s="18"/>
      <c r="H23" s="18"/>
      <c r="I23" s="18"/>
      <c r="J23" s="18"/>
      <c r="K23" s="19"/>
      <c r="L23" s="19"/>
      <c r="M23" s="7"/>
    </row>
    <row r="24" spans="1:6" ht="12.75">
      <c r="A24" s="14">
        <f t="shared" si="0"/>
        <v>31</v>
      </c>
      <c r="B24" s="14">
        <f t="shared" si="1"/>
        <v>13</v>
      </c>
      <c r="C24">
        <v>99</v>
      </c>
      <c r="D24" s="14">
        <v>99</v>
      </c>
      <c r="E24">
        <f>IF((Boxes!$C$3+(Boxes!$D$3/60))&lt;=(C24+(D24/60)),IF((Boxes!$C$3+(Boxes!$D$3/60))&gt;=(A24+(B24/60)),F24,0),0)</f>
        <v>0</v>
      </c>
      <c r="F24" s="2"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6" bestFit="1" customWidth="1"/>
    <col min="8" max="9" width="6.7109375" style="7" bestFit="1" customWidth="1"/>
    <col min="10" max="12" width="6.7109375" style="6" bestFit="1" customWidth="1"/>
    <col min="13" max="13" width="9.140625" style="6" customWidth="1"/>
    <col min="14" max="16384" width="9.140625" style="7" customWidth="1"/>
  </cols>
  <sheetData>
    <row r="2" spans="1:12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</row>
    <row r="3" spans="1:12" ht="12.75">
      <c r="A3" s="7">
        <v>0</v>
      </c>
      <c r="B3" s="7">
        <v>0</v>
      </c>
      <c r="C3">
        <v>14</v>
      </c>
      <c r="D3" s="14">
        <v>24</v>
      </c>
      <c r="E3">
        <f>IF((Boxes!$C$3+(Boxes!$D$3/60))&lt;=(C3+(D3/60)),IF((Boxes!$C$3+(Boxes!$D$3/60))&gt;=(A3+(B3/60)),F3,0),0)</f>
        <v>50</v>
      </c>
      <c r="F3" s="2">
        <v>50</v>
      </c>
      <c r="G3" s="18">
        <v>29.5</v>
      </c>
      <c r="H3" s="18">
        <v>28.75</v>
      </c>
      <c r="I3" s="18">
        <v>1</v>
      </c>
      <c r="J3" s="18">
        <v>3</v>
      </c>
      <c r="K3" s="18">
        <v>1</v>
      </c>
      <c r="L3" s="18">
        <v>2</v>
      </c>
    </row>
    <row r="4" spans="1:13" ht="12.75">
      <c r="A4" s="14">
        <f aca="true" t="shared" si="0" ref="A4:A24">C3</f>
        <v>14</v>
      </c>
      <c r="B4" s="14">
        <f aca="true" t="shared" si="1" ref="B4:B24">D3+1</f>
        <v>25</v>
      </c>
      <c r="C4" s="7">
        <v>14</v>
      </c>
      <c r="D4" s="7">
        <v>54</v>
      </c>
      <c r="E4">
        <f>IF((Boxes!$C$3+(Boxes!$D$3/60))&lt;=(C4+(D4/60)),IF((Boxes!$C$3+(Boxes!$D$3/60))&gt;=(A4+(B4/60)),F4,0),0)</f>
        <v>0</v>
      </c>
      <c r="F4" s="2">
        <v>47.5</v>
      </c>
      <c r="G4" s="18">
        <v>30</v>
      </c>
      <c r="H4" s="18">
        <v>27.5</v>
      </c>
      <c r="I4" s="18">
        <v>2</v>
      </c>
      <c r="J4" s="18">
        <v>6</v>
      </c>
      <c r="K4" s="18">
        <v>3</v>
      </c>
      <c r="L4" s="18">
        <v>4</v>
      </c>
      <c r="M4" s="7"/>
    </row>
    <row r="5" spans="1:13" ht="12.75">
      <c r="A5" s="14">
        <f t="shared" si="0"/>
        <v>14</v>
      </c>
      <c r="B5" s="14">
        <f t="shared" si="1"/>
        <v>55</v>
      </c>
      <c r="C5" s="7">
        <v>15</v>
      </c>
      <c r="D5" s="7">
        <v>18</v>
      </c>
      <c r="E5">
        <f>IF((Boxes!$C$3+(Boxes!$D$3/60))&lt;=(C5+(D5/60)),IF((Boxes!$C$3+(Boxes!$D$3/60))&gt;=(A5+(B5/60)),F5,0),0)</f>
        <v>0</v>
      </c>
      <c r="F5" s="2">
        <v>45</v>
      </c>
      <c r="G5" s="18">
        <v>30.5</v>
      </c>
      <c r="H5" s="18">
        <v>26.25</v>
      </c>
      <c r="I5" s="18">
        <v>3</v>
      </c>
      <c r="J5" s="18">
        <v>7</v>
      </c>
      <c r="K5" s="18">
        <v>5</v>
      </c>
      <c r="L5" s="18">
        <v>6</v>
      </c>
      <c r="M5" s="7"/>
    </row>
    <row r="6" spans="1:13" ht="12.75">
      <c r="A6" s="14">
        <f t="shared" si="0"/>
        <v>15</v>
      </c>
      <c r="B6" s="14">
        <f t="shared" si="1"/>
        <v>19</v>
      </c>
      <c r="C6" s="7">
        <v>16</v>
      </c>
      <c r="D6" s="7">
        <v>24</v>
      </c>
      <c r="E6">
        <f>IF((Boxes!$C$3+(Boxes!$D$3/60))&lt;=(C6+(D6/60)),IF((Boxes!$C$3+(Boxes!$D$3/60))&gt;=(A6+(B6/60)),F6,0),0)</f>
        <v>0</v>
      </c>
      <c r="F6" s="2">
        <v>43.5</v>
      </c>
      <c r="G6" s="18">
        <v>31</v>
      </c>
      <c r="H6" s="18">
        <v>25</v>
      </c>
      <c r="I6" s="18">
        <v>4</v>
      </c>
      <c r="J6" s="18">
        <v>7.1</v>
      </c>
      <c r="K6" s="18">
        <v>7</v>
      </c>
      <c r="L6" s="18">
        <v>7</v>
      </c>
      <c r="M6" s="7"/>
    </row>
    <row r="7" spans="1:13" ht="12.75">
      <c r="A7" s="14">
        <f t="shared" si="0"/>
        <v>16</v>
      </c>
      <c r="B7" s="14">
        <f t="shared" si="1"/>
        <v>25</v>
      </c>
      <c r="C7" s="7">
        <v>16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8">
        <v>31.5</v>
      </c>
      <c r="H7" s="18">
        <v>23.75</v>
      </c>
      <c r="I7" s="18">
        <v>5</v>
      </c>
      <c r="J7" s="18">
        <v>7.2</v>
      </c>
      <c r="K7" s="18">
        <v>9</v>
      </c>
      <c r="L7" s="18">
        <v>7.1</v>
      </c>
      <c r="M7" s="7"/>
    </row>
    <row r="8" spans="1:13" ht="12.75">
      <c r="A8" s="14">
        <f t="shared" si="0"/>
        <v>16</v>
      </c>
      <c r="B8" s="14">
        <f t="shared" si="1"/>
        <v>55</v>
      </c>
      <c r="C8" s="7">
        <v>17</v>
      </c>
      <c r="D8" s="7">
        <v>36</v>
      </c>
      <c r="E8">
        <f>IF((Boxes!$C$3+(Boxes!$D$3/60))&lt;=(C8+(D8/60)),IF((Boxes!$C$3+(Boxes!$D$3/60))&gt;=(A8+(B8/60)),F8,0),0)</f>
        <v>0</v>
      </c>
      <c r="F8" s="2">
        <v>40.5</v>
      </c>
      <c r="G8" s="18">
        <v>32</v>
      </c>
      <c r="H8" s="18">
        <v>22.5</v>
      </c>
      <c r="I8" s="18">
        <v>6</v>
      </c>
      <c r="J8" s="18">
        <v>7.3</v>
      </c>
      <c r="K8" s="18">
        <v>11</v>
      </c>
      <c r="L8" s="18">
        <v>7.2</v>
      </c>
      <c r="M8" s="7"/>
    </row>
    <row r="9" spans="1:13" ht="12.75">
      <c r="A9" s="14">
        <f t="shared" si="0"/>
        <v>17</v>
      </c>
      <c r="B9" s="14">
        <f t="shared" si="1"/>
        <v>37</v>
      </c>
      <c r="C9" s="7">
        <v>18</v>
      </c>
      <c r="D9" s="7">
        <v>12</v>
      </c>
      <c r="E9">
        <f>IF((Boxes!$C$3+(Boxes!$D$3/60))&lt;=(C9+(D9/60)),IF((Boxes!$C$3+(Boxes!$D$3/60))&gt;=(A9+(B9/60)),F9,0),0)</f>
        <v>0</v>
      </c>
      <c r="F9" s="2">
        <v>39</v>
      </c>
      <c r="G9" s="18">
        <v>32.5</v>
      </c>
      <c r="H9" s="18">
        <v>22.3</v>
      </c>
      <c r="I9" s="18">
        <v>7</v>
      </c>
      <c r="J9" s="18">
        <v>7.4</v>
      </c>
      <c r="K9" s="18">
        <v>13</v>
      </c>
      <c r="L9" s="18">
        <v>7.3</v>
      </c>
      <c r="M9" s="7"/>
    </row>
    <row r="10" spans="1:13" ht="12.75">
      <c r="A10" s="14">
        <f t="shared" si="0"/>
        <v>18</v>
      </c>
      <c r="B10" s="14">
        <f t="shared" si="1"/>
        <v>13</v>
      </c>
      <c r="C10" s="7">
        <v>18</v>
      </c>
      <c r="D10" s="7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33</v>
      </c>
      <c r="H10" s="18">
        <v>22</v>
      </c>
      <c r="I10" s="18">
        <v>8</v>
      </c>
      <c r="J10" s="18">
        <v>7.5</v>
      </c>
      <c r="K10" s="18">
        <v>15</v>
      </c>
      <c r="L10" s="18">
        <v>7.4</v>
      </c>
      <c r="M10" s="7"/>
    </row>
    <row r="11" spans="1:13" ht="12.75">
      <c r="A11" s="14">
        <f t="shared" si="0"/>
        <v>18</v>
      </c>
      <c r="B11" s="14">
        <f t="shared" si="1"/>
        <v>55</v>
      </c>
      <c r="C11" s="7">
        <v>19</v>
      </c>
      <c r="D11" s="7">
        <v>42</v>
      </c>
      <c r="E11">
        <f>IF((Boxes!$C$3+(Boxes!$D$3/60))&lt;=(C11+(D11/60)),IF((Boxes!$C$3+(Boxes!$D$3/60))&gt;=(A11+(B11/60)),F11,0),0)</f>
        <v>0</v>
      </c>
      <c r="F11" s="2">
        <v>36</v>
      </c>
      <c r="G11" s="18">
        <v>33.5</v>
      </c>
      <c r="H11" s="18">
        <v>21.8</v>
      </c>
      <c r="I11" s="18">
        <v>9</v>
      </c>
      <c r="J11" s="18">
        <v>7.75</v>
      </c>
      <c r="K11" s="18">
        <v>17</v>
      </c>
      <c r="L11" s="18">
        <v>7.5</v>
      </c>
      <c r="M11" s="7"/>
    </row>
    <row r="12" spans="1:13" ht="12.75">
      <c r="A12" s="14">
        <f t="shared" si="0"/>
        <v>19</v>
      </c>
      <c r="B12" s="14">
        <f t="shared" si="1"/>
        <v>43</v>
      </c>
      <c r="C12" s="7">
        <v>20</v>
      </c>
      <c r="D12" s="7">
        <v>36</v>
      </c>
      <c r="E12">
        <f>IF((Boxes!$C$3+(Boxes!$D$3/60))&lt;=(C12+(D12/60)),IF((Boxes!$C$3+(Boxes!$D$3/60))&gt;=(A12+(B12/60)),F12,0),0)</f>
        <v>0</v>
      </c>
      <c r="F12" s="2">
        <v>34</v>
      </c>
      <c r="G12" s="18">
        <v>34</v>
      </c>
      <c r="H12" s="18">
        <v>21.5</v>
      </c>
      <c r="I12" s="18">
        <v>10</v>
      </c>
      <c r="J12" s="18">
        <v>8</v>
      </c>
      <c r="K12" s="18">
        <v>19</v>
      </c>
      <c r="L12" s="18">
        <v>7.75</v>
      </c>
      <c r="M12" s="7"/>
    </row>
    <row r="13" spans="1:13" ht="12.75">
      <c r="A13" s="14">
        <f t="shared" si="0"/>
        <v>20</v>
      </c>
      <c r="B13" s="14">
        <f t="shared" si="1"/>
        <v>37</v>
      </c>
      <c r="C13" s="7">
        <v>21</v>
      </c>
      <c r="D13" s="7">
        <v>30</v>
      </c>
      <c r="E13">
        <f>IF((Boxes!$C$3+(Boxes!$D$3/60))&lt;=(C13+(D13/60)),IF((Boxes!$C$3+(Boxes!$D$3/60))&gt;=(A13+(B13/60)),F13,0),0)</f>
        <v>0</v>
      </c>
      <c r="F13" s="2">
        <v>32</v>
      </c>
      <c r="G13" s="18">
        <v>34.5</v>
      </c>
      <c r="H13" s="18">
        <v>21.3</v>
      </c>
      <c r="I13" s="18">
        <v>11</v>
      </c>
      <c r="J13" s="18">
        <v>8.25</v>
      </c>
      <c r="K13" s="18">
        <v>21</v>
      </c>
      <c r="L13" s="18">
        <v>8</v>
      </c>
      <c r="M13" s="7"/>
    </row>
    <row r="14" spans="1:13" ht="12.75">
      <c r="A14" s="14">
        <f t="shared" si="0"/>
        <v>21</v>
      </c>
      <c r="B14" s="14">
        <f t="shared" si="1"/>
        <v>31</v>
      </c>
      <c r="C14" s="7">
        <v>22</v>
      </c>
      <c r="D14" s="7">
        <v>30</v>
      </c>
      <c r="E14">
        <f>IF((Boxes!$C$3+(Boxes!$D$3/60))&lt;=(C14+(D14/60)),IF((Boxes!$C$3+(Boxes!$D$3/60))&gt;=(A14+(B14/60)),F14,0),0)</f>
        <v>0</v>
      </c>
      <c r="F14" s="2">
        <v>30</v>
      </c>
      <c r="G14" s="18">
        <v>35</v>
      </c>
      <c r="H14" s="18">
        <v>21</v>
      </c>
      <c r="I14" s="18">
        <v>12</v>
      </c>
      <c r="J14" s="18">
        <v>8.5</v>
      </c>
      <c r="K14" s="18">
        <v>23</v>
      </c>
      <c r="L14" s="18">
        <v>8.25</v>
      </c>
      <c r="M14" s="7"/>
    </row>
    <row r="15" spans="1:13" ht="12.75">
      <c r="A15" s="14">
        <f t="shared" si="0"/>
        <v>22</v>
      </c>
      <c r="B15" s="14">
        <f t="shared" si="1"/>
        <v>31</v>
      </c>
      <c r="C15" s="7">
        <v>23</v>
      </c>
      <c r="D15" s="7">
        <v>36</v>
      </c>
      <c r="E15">
        <f>IF((Boxes!$C$3+(Boxes!$D$3/60))&lt;=(C15+(D15/60)),IF((Boxes!$C$3+(Boxes!$D$3/60))&gt;=(A15+(B15/60)),F15,0),0)</f>
        <v>0</v>
      </c>
      <c r="F15" s="2">
        <v>27</v>
      </c>
      <c r="G15" s="18">
        <v>35.5</v>
      </c>
      <c r="H15" s="18">
        <v>18</v>
      </c>
      <c r="I15" s="18">
        <v>13</v>
      </c>
      <c r="J15" s="18">
        <v>8.75</v>
      </c>
      <c r="K15" s="18">
        <v>25</v>
      </c>
      <c r="L15" s="18">
        <v>8.5</v>
      </c>
      <c r="M15" s="7"/>
    </row>
    <row r="16" spans="1:13" ht="12.75">
      <c r="A16" s="14">
        <f t="shared" si="0"/>
        <v>23</v>
      </c>
      <c r="B16" s="14">
        <f t="shared" si="1"/>
        <v>37</v>
      </c>
      <c r="C16" s="7">
        <v>24</v>
      </c>
      <c r="D16" s="7">
        <v>48</v>
      </c>
      <c r="E16">
        <f>IF((Boxes!$C$3+(Boxes!$D$3/60))&lt;=(C16+(D16/60)),IF((Boxes!$C$3+(Boxes!$D$3/60))&gt;=(A16+(B16/60)),F16,0),0)</f>
        <v>0</v>
      </c>
      <c r="F16" s="2">
        <v>24</v>
      </c>
      <c r="G16" s="18">
        <v>36</v>
      </c>
      <c r="H16" s="18">
        <v>15</v>
      </c>
      <c r="I16" s="18">
        <v>14</v>
      </c>
      <c r="J16" s="18">
        <v>9</v>
      </c>
      <c r="K16" s="18">
        <v>27</v>
      </c>
      <c r="L16" s="18">
        <v>8.75</v>
      </c>
      <c r="M16" s="7"/>
    </row>
    <row r="17" spans="1:13" ht="12.75">
      <c r="A17" s="14">
        <f t="shared" si="0"/>
        <v>24</v>
      </c>
      <c r="B17" s="14">
        <f t="shared" si="1"/>
        <v>49</v>
      </c>
      <c r="C17" s="7">
        <v>26</v>
      </c>
      <c r="D17" s="7">
        <v>6</v>
      </c>
      <c r="E17">
        <f>IF((Boxes!$C$3+(Boxes!$D$3/60))&lt;=(C17+(D17/60)),IF((Boxes!$C$3+(Boxes!$D$3/60))&gt;=(A17+(B17/60)),F17,0),0)</f>
        <v>0</v>
      </c>
      <c r="F17" s="2">
        <v>21</v>
      </c>
      <c r="G17" s="18">
        <v>36.5</v>
      </c>
      <c r="H17" s="18">
        <v>12</v>
      </c>
      <c r="I17" s="18">
        <v>15</v>
      </c>
      <c r="J17" s="18">
        <v>9.5</v>
      </c>
      <c r="K17" s="18">
        <v>29</v>
      </c>
      <c r="L17" s="18">
        <v>9</v>
      </c>
      <c r="M17" s="7"/>
    </row>
    <row r="18" spans="1:13" ht="12.75">
      <c r="A18" s="14">
        <f t="shared" si="0"/>
        <v>26</v>
      </c>
      <c r="B18" s="14">
        <f t="shared" si="1"/>
        <v>7</v>
      </c>
      <c r="C18" s="7">
        <v>27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8">
        <v>37</v>
      </c>
      <c r="H18" s="18">
        <v>9</v>
      </c>
      <c r="I18" s="18">
        <v>16</v>
      </c>
      <c r="J18" s="18">
        <v>10</v>
      </c>
      <c r="K18" s="18">
        <v>30</v>
      </c>
      <c r="L18" s="18">
        <v>10</v>
      </c>
      <c r="M18" s="7"/>
    </row>
    <row r="19" spans="1:13" ht="12.75">
      <c r="A19" s="14">
        <f t="shared" si="0"/>
        <v>27</v>
      </c>
      <c r="B19" s="14">
        <f t="shared" si="1"/>
        <v>37</v>
      </c>
      <c r="C19" s="7">
        <v>29</v>
      </c>
      <c r="D19" s="7">
        <v>18</v>
      </c>
      <c r="E19">
        <f>IF((Boxes!$C$3+(Boxes!$D$3/60))&lt;=(C19+(D19/60)),IF((Boxes!$C$3+(Boxes!$D$3/60))&gt;=(A19+(B19/60)),F19,0),0)</f>
        <v>0</v>
      </c>
      <c r="F19" s="2">
        <v>15</v>
      </c>
      <c r="G19" s="18">
        <v>37.5</v>
      </c>
      <c r="H19" s="18">
        <v>6</v>
      </c>
      <c r="I19" s="18"/>
      <c r="J19" s="18"/>
      <c r="K19" s="18"/>
      <c r="L19" s="18"/>
      <c r="M19" s="7"/>
    </row>
    <row r="20" spans="1:13" ht="12.75">
      <c r="A20" s="14">
        <f t="shared" si="0"/>
        <v>29</v>
      </c>
      <c r="B20" s="14">
        <f t="shared" si="1"/>
        <v>19</v>
      </c>
      <c r="C20" s="7">
        <v>31</v>
      </c>
      <c r="D20" s="7">
        <v>12</v>
      </c>
      <c r="E20">
        <f>IF((Boxes!$C$3+(Boxes!$D$3/60))&lt;=(C20+(D20/60)),IF((Boxes!$C$3+(Boxes!$D$3/60))&gt;=(A20+(B20/60)),F20,0),0)</f>
        <v>0</v>
      </c>
      <c r="F20" s="2">
        <v>12</v>
      </c>
      <c r="G20" s="18">
        <v>38</v>
      </c>
      <c r="H20" s="18">
        <v>3</v>
      </c>
      <c r="I20" s="18"/>
      <c r="J20" s="18"/>
      <c r="K20" s="18"/>
      <c r="L20" s="18"/>
      <c r="M20" s="7"/>
    </row>
    <row r="21" spans="1:13" ht="12.75">
      <c r="A21" s="14">
        <f t="shared" si="0"/>
        <v>31</v>
      </c>
      <c r="B21" s="14">
        <f t="shared" si="1"/>
        <v>13</v>
      </c>
      <c r="C21" s="7">
        <v>33</v>
      </c>
      <c r="D21" s="7">
        <v>18</v>
      </c>
      <c r="E21">
        <f>IF((Boxes!$C$3+(Boxes!$D$3/60))&lt;=(C21+(D21/60)),IF((Boxes!$C$3+(Boxes!$D$3/60))&gt;=(A21+(B21/60)),F21,0),0)</f>
        <v>0</v>
      </c>
      <c r="F21" s="2">
        <v>9</v>
      </c>
      <c r="G21" s="18">
        <v>38.01</v>
      </c>
      <c r="H21" s="18">
        <v>0</v>
      </c>
      <c r="I21" s="18"/>
      <c r="J21" s="18"/>
      <c r="K21" s="19"/>
      <c r="L21" s="19"/>
      <c r="M21" s="7"/>
    </row>
    <row r="22" spans="1:13" ht="12.75">
      <c r="A22" s="14">
        <f t="shared" si="0"/>
        <v>33</v>
      </c>
      <c r="B22" s="14">
        <f t="shared" si="1"/>
        <v>19</v>
      </c>
      <c r="C22" s="7">
        <v>35</v>
      </c>
      <c r="D22" s="7">
        <v>48</v>
      </c>
      <c r="E22">
        <f>IF((Boxes!$C$3+(Boxes!$D$3/60))&lt;=(C22+(D22/60)),IF((Boxes!$C$3+(Boxes!$D$3/60))&gt;=(A22+(B22/60)),F22,0),0)</f>
        <v>0</v>
      </c>
      <c r="F22" s="2">
        <v>6</v>
      </c>
      <c r="G22" s="18"/>
      <c r="H22" s="18"/>
      <c r="I22" s="18"/>
      <c r="J22" s="18"/>
      <c r="K22" s="19"/>
      <c r="L22" s="19"/>
      <c r="M22" s="7"/>
    </row>
    <row r="23" spans="1:13" ht="12.75">
      <c r="A23" s="14">
        <f t="shared" si="0"/>
        <v>35</v>
      </c>
      <c r="B23" s="14">
        <f t="shared" si="1"/>
        <v>49</v>
      </c>
      <c r="C23" s="7">
        <v>38</v>
      </c>
      <c r="D23" s="7">
        <v>36</v>
      </c>
      <c r="E23">
        <f>IF((Boxes!$C$3+(Boxes!$D$3/60))&lt;=(C23+(D23/60)),IF((Boxes!$C$3+(Boxes!$D$3/60))&gt;=(A23+(B23/60)),F23,0),0)</f>
        <v>0</v>
      </c>
      <c r="F23" s="2">
        <v>3</v>
      </c>
      <c r="G23" s="18"/>
      <c r="H23" s="18"/>
      <c r="I23" s="18"/>
      <c r="J23" s="18"/>
      <c r="K23" s="19"/>
      <c r="L23" s="19"/>
      <c r="M23" s="7"/>
    </row>
    <row r="24" spans="1:6" ht="12.75">
      <c r="A24" s="14">
        <f t="shared" si="0"/>
        <v>38</v>
      </c>
      <c r="B24" s="14">
        <f t="shared" si="1"/>
        <v>37</v>
      </c>
      <c r="C24">
        <v>99</v>
      </c>
      <c r="D24" s="14">
        <v>99</v>
      </c>
      <c r="E24">
        <f>IF((Boxes!$C$3+(Boxes!$D$3/60))&lt;=(C24+(D24/60)),IF((Boxes!$C$3+(Boxes!$D$3/60))&gt;=(A24+(B24/60)),F24,0),0)</f>
        <v>0</v>
      </c>
      <c r="F24" s="2"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6" bestFit="1" customWidth="1"/>
    <col min="8" max="9" width="6.7109375" style="7" bestFit="1" customWidth="1"/>
    <col min="10" max="12" width="6.7109375" style="6" bestFit="1" customWidth="1"/>
    <col min="13" max="13" width="9.140625" style="6" customWidth="1"/>
    <col min="14" max="16384" width="9.140625" style="7" customWidth="1"/>
  </cols>
  <sheetData>
    <row r="2" spans="1:12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</row>
    <row r="3" spans="1:12" ht="12.75">
      <c r="A3" s="7">
        <v>0</v>
      </c>
      <c r="B3" s="7">
        <v>0</v>
      </c>
      <c r="C3">
        <v>14</v>
      </c>
      <c r="D3" s="14">
        <v>24</v>
      </c>
      <c r="E3">
        <f>IF((Boxes!$C$3+(Boxes!$D$3/60))&lt;=(C3+(D3/60)),IF((Boxes!$C$3+(Boxes!$D$3/60))&gt;=(A3+(B3/60)),F3,0),0)</f>
        <v>50</v>
      </c>
      <c r="F3" s="2">
        <v>50</v>
      </c>
      <c r="G3" s="18">
        <v>29.5</v>
      </c>
      <c r="H3" s="18">
        <v>28.75</v>
      </c>
      <c r="I3" s="18">
        <v>1</v>
      </c>
      <c r="J3" s="18">
        <v>6</v>
      </c>
      <c r="K3" s="18">
        <v>1</v>
      </c>
      <c r="L3" s="18">
        <v>2</v>
      </c>
    </row>
    <row r="4" spans="1:13" ht="12.75">
      <c r="A4" s="14">
        <f aca="true" t="shared" si="0" ref="A4:A24">C3</f>
        <v>14</v>
      </c>
      <c r="B4" s="14">
        <f aca="true" t="shared" si="1" ref="B4:B24">D3+1</f>
        <v>25</v>
      </c>
      <c r="C4" s="7">
        <v>14</v>
      </c>
      <c r="D4" s="7">
        <v>54</v>
      </c>
      <c r="E4">
        <f>IF((Boxes!$C$3+(Boxes!$D$3/60))&lt;=(C4+(D4/60)),IF((Boxes!$C$3+(Boxes!$D$3/60))&gt;=(A4+(B4/60)),F4,0),0)</f>
        <v>0</v>
      </c>
      <c r="F4" s="2">
        <v>47.5</v>
      </c>
      <c r="G4" s="18">
        <v>30</v>
      </c>
      <c r="H4" s="18">
        <v>27.5</v>
      </c>
      <c r="I4" s="18">
        <v>2</v>
      </c>
      <c r="J4" s="18">
        <v>7</v>
      </c>
      <c r="K4" s="18">
        <v>2</v>
      </c>
      <c r="L4" s="18">
        <v>4</v>
      </c>
      <c r="M4" s="7"/>
    </row>
    <row r="5" spans="1:13" ht="12.75">
      <c r="A5" s="14">
        <f t="shared" si="0"/>
        <v>14</v>
      </c>
      <c r="B5" s="14">
        <f t="shared" si="1"/>
        <v>55</v>
      </c>
      <c r="C5" s="7">
        <v>15</v>
      </c>
      <c r="D5" s="7">
        <v>18</v>
      </c>
      <c r="E5">
        <f>IF((Boxes!$C$3+(Boxes!$D$3/60))&lt;=(C5+(D5/60)),IF((Boxes!$C$3+(Boxes!$D$3/60))&gt;=(A5+(B5/60)),F5,0),0)</f>
        <v>0</v>
      </c>
      <c r="F5" s="2">
        <v>45</v>
      </c>
      <c r="G5" s="18">
        <v>30.5</v>
      </c>
      <c r="H5" s="18">
        <v>26.25</v>
      </c>
      <c r="I5" s="18">
        <v>3</v>
      </c>
      <c r="J5" s="18">
        <v>7.1</v>
      </c>
      <c r="K5" s="18">
        <v>3</v>
      </c>
      <c r="L5" s="18">
        <v>6</v>
      </c>
      <c r="M5" s="7"/>
    </row>
    <row r="6" spans="1:13" ht="12.75">
      <c r="A6" s="14">
        <f t="shared" si="0"/>
        <v>15</v>
      </c>
      <c r="B6" s="14">
        <f t="shared" si="1"/>
        <v>19</v>
      </c>
      <c r="C6" s="7">
        <v>16</v>
      </c>
      <c r="D6" s="7">
        <v>24</v>
      </c>
      <c r="E6">
        <f>IF((Boxes!$C$3+(Boxes!$D$3/60))&lt;=(C6+(D6/60)),IF((Boxes!$C$3+(Boxes!$D$3/60))&gt;=(A6+(B6/60)),F6,0),0)</f>
        <v>0</v>
      </c>
      <c r="F6" s="2">
        <v>43.5</v>
      </c>
      <c r="G6" s="18">
        <v>31</v>
      </c>
      <c r="H6" s="18">
        <v>25</v>
      </c>
      <c r="I6" s="18">
        <v>4</v>
      </c>
      <c r="J6" s="18">
        <v>7.2</v>
      </c>
      <c r="K6" s="18">
        <v>4</v>
      </c>
      <c r="L6" s="18">
        <v>7</v>
      </c>
      <c r="M6" s="7"/>
    </row>
    <row r="7" spans="1:13" ht="12.75">
      <c r="A7" s="14">
        <f t="shared" si="0"/>
        <v>16</v>
      </c>
      <c r="B7" s="14">
        <f t="shared" si="1"/>
        <v>25</v>
      </c>
      <c r="C7" s="7">
        <v>16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8">
        <v>31.5</v>
      </c>
      <c r="H7" s="18">
        <v>23.75</v>
      </c>
      <c r="I7" s="18">
        <v>5</v>
      </c>
      <c r="J7" s="18">
        <v>7.3</v>
      </c>
      <c r="K7" s="18">
        <v>6</v>
      </c>
      <c r="L7" s="18">
        <v>7.1</v>
      </c>
      <c r="M7" s="7"/>
    </row>
    <row r="8" spans="1:13" ht="12.75">
      <c r="A8" s="14">
        <f t="shared" si="0"/>
        <v>16</v>
      </c>
      <c r="B8" s="14">
        <f t="shared" si="1"/>
        <v>55</v>
      </c>
      <c r="C8" s="7">
        <v>17</v>
      </c>
      <c r="D8" s="7">
        <v>36</v>
      </c>
      <c r="E8">
        <f>IF((Boxes!$C$3+(Boxes!$D$3/60))&lt;=(C8+(D8/60)),IF((Boxes!$C$3+(Boxes!$D$3/60))&gt;=(A8+(B8/60)),F8,0),0)</f>
        <v>0</v>
      </c>
      <c r="F8" s="2">
        <v>40.5</v>
      </c>
      <c r="G8" s="18">
        <v>32</v>
      </c>
      <c r="H8" s="18">
        <v>22.5</v>
      </c>
      <c r="I8" s="18">
        <v>6</v>
      </c>
      <c r="J8" s="18">
        <v>7.4</v>
      </c>
      <c r="K8" s="18">
        <v>8</v>
      </c>
      <c r="L8" s="18">
        <v>7.2</v>
      </c>
      <c r="M8" s="7"/>
    </row>
    <row r="9" spans="1:13" ht="12.75">
      <c r="A9" s="14">
        <f t="shared" si="0"/>
        <v>17</v>
      </c>
      <c r="B9" s="14">
        <f t="shared" si="1"/>
        <v>37</v>
      </c>
      <c r="C9" s="7">
        <v>18</v>
      </c>
      <c r="D9" s="7">
        <v>12</v>
      </c>
      <c r="E9">
        <f>IF((Boxes!$C$3+(Boxes!$D$3/60))&lt;=(C9+(D9/60)),IF((Boxes!$C$3+(Boxes!$D$3/60))&gt;=(A9+(B9/60)),F9,0),0)</f>
        <v>0</v>
      </c>
      <c r="F9" s="2">
        <v>39</v>
      </c>
      <c r="G9" s="18">
        <v>32.5</v>
      </c>
      <c r="H9" s="18">
        <v>22.3</v>
      </c>
      <c r="I9" s="18">
        <v>7</v>
      </c>
      <c r="J9" s="18">
        <v>7.5</v>
      </c>
      <c r="K9" s="18">
        <v>10</v>
      </c>
      <c r="L9" s="18">
        <v>7.3</v>
      </c>
      <c r="M9" s="7"/>
    </row>
    <row r="10" spans="1:13" ht="12.75">
      <c r="A10" s="14">
        <f t="shared" si="0"/>
        <v>18</v>
      </c>
      <c r="B10" s="14">
        <f t="shared" si="1"/>
        <v>13</v>
      </c>
      <c r="C10" s="7">
        <v>18</v>
      </c>
      <c r="D10" s="7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33</v>
      </c>
      <c r="H10" s="18">
        <v>22</v>
      </c>
      <c r="I10" s="18">
        <v>9</v>
      </c>
      <c r="J10" s="18">
        <v>8</v>
      </c>
      <c r="K10" s="18">
        <v>12</v>
      </c>
      <c r="L10" s="18">
        <v>7.4</v>
      </c>
      <c r="M10" s="7"/>
    </row>
    <row r="11" spans="1:13" ht="12.75">
      <c r="A11" s="14">
        <f t="shared" si="0"/>
        <v>18</v>
      </c>
      <c r="B11" s="14">
        <f t="shared" si="1"/>
        <v>55</v>
      </c>
      <c r="C11" s="7">
        <v>19</v>
      </c>
      <c r="D11" s="7">
        <v>42</v>
      </c>
      <c r="E11">
        <f>IF((Boxes!$C$3+(Boxes!$D$3/60))&lt;=(C11+(D11/60)),IF((Boxes!$C$3+(Boxes!$D$3/60))&gt;=(A11+(B11/60)),F11,0),0)</f>
        <v>0</v>
      </c>
      <c r="F11" s="2">
        <v>36</v>
      </c>
      <c r="G11" s="18">
        <v>33.5</v>
      </c>
      <c r="H11" s="18">
        <v>21.8</v>
      </c>
      <c r="I11" s="18">
        <v>10</v>
      </c>
      <c r="J11" s="18">
        <v>8.5</v>
      </c>
      <c r="K11" s="18">
        <v>14</v>
      </c>
      <c r="L11" s="18">
        <v>7.5</v>
      </c>
      <c r="M11" s="7"/>
    </row>
    <row r="12" spans="1:13" ht="12.75">
      <c r="A12" s="14">
        <f t="shared" si="0"/>
        <v>19</v>
      </c>
      <c r="B12" s="14">
        <f t="shared" si="1"/>
        <v>43</v>
      </c>
      <c r="C12" s="7">
        <v>20</v>
      </c>
      <c r="D12" s="7">
        <v>36</v>
      </c>
      <c r="E12">
        <f>IF((Boxes!$C$3+(Boxes!$D$3/60))&lt;=(C12+(D12/60)),IF((Boxes!$C$3+(Boxes!$D$3/60))&gt;=(A12+(B12/60)),F12,0),0)</f>
        <v>0</v>
      </c>
      <c r="F12" s="2">
        <v>34</v>
      </c>
      <c r="G12" s="18">
        <v>34</v>
      </c>
      <c r="H12" s="18">
        <v>21.5</v>
      </c>
      <c r="I12" s="18">
        <v>12</v>
      </c>
      <c r="J12" s="18">
        <v>9</v>
      </c>
      <c r="K12" s="18">
        <v>16</v>
      </c>
      <c r="L12" s="18">
        <v>7.75</v>
      </c>
      <c r="M12" s="7"/>
    </row>
    <row r="13" spans="1:13" ht="12.75">
      <c r="A13" s="14">
        <f t="shared" si="0"/>
        <v>20</v>
      </c>
      <c r="B13" s="14">
        <f t="shared" si="1"/>
        <v>37</v>
      </c>
      <c r="C13" s="7">
        <v>21</v>
      </c>
      <c r="D13" s="7">
        <v>30</v>
      </c>
      <c r="E13">
        <f>IF((Boxes!$C$3+(Boxes!$D$3/60))&lt;=(C13+(D13/60)),IF((Boxes!$C$3+(Boxes!$D$3/60))&gt;=(A13+(B13/60)),F13,0),0)</f>
        <v>0</v>
      </c>
      <c r="F13" s="2">
        <v>32</v>
      </c>
      <c r="G13" s="18">
        <v>34.5</v>
      </c>
      <c r="H13" s="18">
        <v>21.3</v>
      </c>
      <c r="I13" s="18">
        <v>13</v>
      </c>
      <c r="J13" s="18">
        <v>9.5</v>
      </c>
      <c r="K13" s="18">
        <v>18</v>
      </c>
      <c r="L13" s="18">
        <v>8</v>
      </c>
      <c r="M13" s="7"/>
    </row>
    <row r="14" spans="1:13" ht="12.75">
      <c r="A14" s="14">
        <f t="shared" si="0"/>
        <v>21</v>
      </c>
      <c r="B14" s="14">
        <f t="shared" si="1"/>
        <v>31</v>
      </c>
      <c r="C14" s="7">
        <v>22</v>
      </c>
      <c r="D14" s="7">
        <v>30</v>
      </c>
      <c r="E14">
        <f>IF((Boxes!$C$3+(Boxes!$D$3/60))&lt;=(C14+(D14/60)),IF((Boxes!$C$3+(Boxes!$D$3/60))&gt;=(A14+(B14/60)),F14,0),0)</f>
        <v>0</v>
      </c>
      <c r="F14" s="2">
        <v>30</v>
      </c>
      <c r="G14" s="18">
        <v>35</v>
      </c>
      <c r="H14" s="18">
        <v>21</v>
      </c>
      <c r="I14" s="18">
        <v>14</v>
      </c>
      <c r="J14" s="18">
        <v>10</v>
      </c>
      <c r="K14" s="18">
        <v>19</v>
      </c>
      <c r="L14" s="18">
        <v>8.25</v>
      </c>
      <c r="M14" s="7"/>
    </row>
    <row r="15" spans="1:13" ht="12.75">
      <c r="A15" s="14">
        <f t="shared" si="0"/>
        <v>22</v>
      </c>
      <c r="B15" s="14">
        <f t="shared" si="1"/>
        <v>31</v>
      </c>
      <c r="C15" s="7">
        <v>23</v>
      </c>
      <c r="D15" s="7">
        <v>36</v>
      </c>
      <c r="E15">
        <f>IF((Boxes!$C$3+(Boxes!$D$3/60))&lt;=(C15+(D15/60)),IF((Boxes!$C$3+(Boxes!$D$3/60))&gt;=(A15+(B15/60)),F15,0),0)</f>
        <v>0</v>
      </c>
      <c r="F15" s="2">
        <v>27</v>
      </c>
      <c r="G15" s="18">
        <v>35.5</v>
      </c>
      <c r="H15" s="18">
        <v>18</v>
      </c>
      <c r="I15" s="18"/>
      <c r="J15" s="18"/>
      <c r="K15" s="18">
        <v>21</v>
      </c>
      <c r="L15" s="18">
        <v>8.5</v>
      </c>
      <c r="M15" s="7"/>
    </row>
    <row r="16" spans="1:13" ht="12.75">
      <c r="A16" s="14">
        <f t="shared" si="0"/>
        <v>23</v>
      </c>
      <c r="B16" s="14">
        <f t="shared" si="1"/>
        <v>37</v>
      </c>
      <c r="C16" s="7">
        <v>24</v>
      </c>
      <c r="D16" s="7">
        <v>48</v>
      </c>
      <c r="E16">
        <f>IF((Boxes!$C$3+(Boxes!$D$3/60))&lt;=(C16+(D16/60)),IF((Boxes!$C$3+(Boxes!$D$3/60))&gt;=(A16+(B16/60)),F16,0),0)</f>
        <v>0</v>
      </c>
      <c r="F16" s="2">
        <v>24</v>
      </c>
      <c r="G16" s="18">
        <v>36</v>
      </c>
      <c r="H16" s="18">
        <v>15</v>
      </c>
      <c r="I16" s="18"/>
      <c r="J16" s="18"/>
      <c r="K16" s="18">
        <v>23</v>
      </c>
      <c r="L16" s="18">
        <v>8.75</v>
      </c>
      <c r="M16" s="7"/>
    </row>
    <row r="17" spans="1:13" ht="12.75">
      <c r="A17" s="14">
        <f t="shared" si="0"/>
        <v>24</v>
      </c>
      <c r="B17" s="14">
        <f t="shared" si="1"/>
        <v>49</v>
      </c>
      <c r="C17" s="7">
        <v>26</v>
      </c>
      <c r="D17" s="7">
        <v>6</v>
      </c>
      <c r="E17">
        <f>IF((Boxes!$C$3+(Boxes!$D$3/60))&lt;=(C17+(D17/60)),IF((Boxes!$C$3+(Boxes!$D$3/60))&gt;=(A17+(B17/60)),F17,0),0)</f>
        <v>0</v>
      </c>
      <c r="F17" s="2">
        <v>21</v>
      </c>
      <c r="G17" s="18">
        <v>36.5</v>
      </c>
      <c r="H17" s="18">
        <v>12</v>
      </c>
      <c r="I17" s="18"/>
      <c r="J17" s="18"/>
      <c r="K17" s="18">
        <v>25</v>
      </c>
      <c r="L17" s="18">
        <v>9</v>
      </c>
      <c r="M17" s="7"/>
    </row>
    <row r="18" spans="1:13" ht="12.75">
      <c r="A18" s="14">
        <f t="shared" si="0"/>
        <v>26</v>
      </c>
      <c r="B18" s="14">
        <f t="shared" si="1"/>
        <v>7</v>
      </c>
      <c r="C18" s="7">
        <v>27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8">
        <v>37</v>
      </c>
      <c r="H18" s="18">
        <v>9</v>
      </c>
      <c r="I18" s="18"/>
      <c r="J18" s="18"/>
      <c r="K18" s="18">
        <v>26</v>
      </c>
      <c r="L18" s="18">
        <v>9.5</v>
      </c>
      <c r="M18" s="7"/>
    </row>
    <row r="19" spans="1:13" ht="12.75">
      <c r="A19" s="14">
        <f t="shared" si="0"/>
        <v>27</v>
      </c>
      <c r="B19" s="14">
        <f t="shared" si="1"/>
        <v>37</v>
      </c>
      <c r="C19" s="7">
        <v>29</v>
      </c>
      <c r="D19" s="7">
        <v>18</v>
      </c>
      <c r="E19">
        <f>IF((Boxes!$C$3+(Boxes!$D$3/60))&lt;=(C19+(D19/60)),IF((Boxes!$C$3+(Boxes!$D$3/60))&gt;=(A19+(B19/60)),F19,0),0)</f>
        <v>0</v>
      </c>
      <c r="F19" s="2">
        <v>15</v>
      </c>
      <c r="G19" s="18">
        <v>37.5</v>
      </c>
      <c r="H19" s="18">
        <v>6</v>
      </c>
      <c r="I19" s="18"/>
      <c r="J19" s="18"/>
      <c r="K19" s="18">
        <v>27</v>
      </c>
      <c r="L19" s="18">
        <v>10</v>
      </c>
      <c r="M19" s="7"/>
    </row>
    <row r="20" spans="1:13" ht="12.75">
      <c r="A20" s="14">
        <f t="shared" si="0"/>
        <v>29</v>
      </c>
      <c r="B20" s="14">
        <f t="shared" si="1"/>
        <v>19</v>
      </c>
      <c r="C20" s="7">
        <v>31</v>
      </c>
      <c r="D20" s="7">
        <v>12</v>
      </c>
      <c r="E20">
        <f>IF((Boxes!$C$3+(Boxes!$D$3/60))&lt;=(C20+(D20/60)),IF((Boxes!$C$3+(Boxes!$D$3/60))&gt;=(A20+(B20/60)),F20,0),0)</f>
        <v>0</v>
      </c>
      <c r="F20" s="2">
        <v>12</v>
      </c>
      <c r="G20" s="18">
        <v>38</v>
      </c>
      <c r="H20" s="18">
        <v>3</v>
      </c>
      <c r="I20" s="18"/>
      <c r="J20" s="18"/>
      <c r="K20" s="18"/>
      <c r="L20" s="18"/>
      <c r="M20" s="7"/>
    </row>
    <row r="21" spans="1:13" ht="12.75">
      <c r="A21" s="14">
        <f t="shared" si="0"/>
        <v>31</v>
      </c>
      <c r="B21" s="14">
        <f t="shared" si="1"/>
        <v>13</v>
      </c>
      <c r="C21" s="7">
        <v>33</v>
      </c>
      <c r="D21" s="7">
        <v>18</v>
      </c>
      <c r="E21">
        <f>IF((Boxes!$C$3+(Boxes!$D$3/60))&lt;=(C21+(D21/60)),IF((Boxes!$C$3+(Boxes!$D$3/60))&gt;=(A21+(B21/60)),F21,0),0)</f>
        <v>0</v>
      </c>
      <c r="F21" s="2">
        <v>9</v>
      </c>
      <c r="G21" s="18">
        <v>38.01</v>
      </c>
      <c r="H21" s="18">
        <v>0</v>
      </c>
      <c r="I21" s="18"/>
      <c r="J21" s="18"/>
      <c r="K21" s="19"/>
      <c r="L21" s="19"/>
      <c r="M21" s="7"/>
    </row>
    <row r="22" spans="1:13" ht="12.75">
      <c r="A22" s="14">
        <f t="shared" si="0"/>
        <v>33</v>
      </c>
      <c r="B22" s="14">
        <f t="shared" si="1"/>
        <v>19</v>
      </c>
      <c r="C22" s="7">
        <v>35</v>
      </c>
      <c r="D22" s="7">
        <v>48</v>
      </c>
      <c r="E22">
        <f>IF((Boxes!$C$3+(Boxes!$D$3/60))&lt;=(C22+(D22/60)),IF((Boxes!$C$3+(Boxes!$D$3/60))&gt;=(A22+(B22/60)),F22,0),0)</f>
        <v>0</v>
      </c>
      <c r="F22" s="2">
        <v>6</v>
      </c>
      <c r="G22" s="18"/>
      <c r="H22" s="18"/>
      <c r="I22" s="18"/>
      <c r="J22" s="18"/>
      <c r="K22" s="19"/>
      <c r="L22" s="19"/>
      <c r="M22" s="7"/>
    </row>
    <row r="23" spans="1:13" ht="12.75">
      <c r="A23" s="14">
        <f t="shared" si="0"/>
        <v>35</v>
      </c>
      <c r="B23" s="14">
        <f t="shared" si="1"/>
        <v>49</v>
      </c>
      <c r="C23" s="7">
        <v>38</v>
      </c>
      <c r="D23" s="7">
        <v>36</v>
      </c>
      <c r="E23">
        <f>IF((Boxes!$C$3+(Boxes!$D$3/60))&lt;=(C23+(D23/60)),IF((Boxes!$C$3+(Boxes!$D$3/60))&gt;=(A23+(B23/60)),F23,0),0)</f>
        <v>0</v>
      </c>
      <c r="F23" s="2">
        <v>3</v>
      </c>
      <c r="G23" s="18"/>
      <c r="H23" s="18"/>
      <c r="I23" s="18"/>
      <c r="J23" s="18"/>
      <c r="K23" s="19"/>
      <c r="L23" s="19"/>
      <c r="M23" s="7"/>
    </row>
    <row r="24" spans="1:13" ht="12.75">
      <c r="A24" s="14">
        <f t="shared" si="0"/>
        <v>38</v>
      </c>
      <c r="B24" s="14">
        <f t="shared" si="1"/>
        <v>37</v>
      </c>
      <c r="C24">
        <v>99</v>
      </c>
      <c r="D24" s="14">
        <v>99</v>
      </c>
      <c r="E24">
        <f>IF((Boxes!$C$3+(Boxes!$D$3/60))&lt;=(C24+(D24/60)),IF((Boxes!$C$3+(Boxes!$D$3/60))&gt;=(A24+(B24/60)),F24,0),0)</f>
        <v>0</v>
      </c>
      <c r="F24" s="2">
        <v>0</v>
      </c>
      <c r="J24" s="7"/>
      <c r="K24" s="7"/>
      <c r="L24" s="7"/>
      <c r="M24" s="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W67"/>
  <sheetViews>
    <sheetView workbookViewId="0" topLeftCell="A2">
      <selection activeCell="F4" sqref="F4"/>
    </sheetView>
  </sheetViews>
  <sheetFormatPr defaultColWidth="9.140625" defaultRowHeight="12.75"/>
  <cols>
    <col min="1" max="1" width="4.28125" style="0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7.421875" style="0" customWidth="1"/>
    <col min="6" max="6" width="6.7109375" style="0" bestFit="1" customWidth="1"/>
    <col min="7" max="7" width="8.28125" style="0" bestFit="1" customWidth="1"/>
    <col min="8" max="8" width="6.28125" style="0" bestFit="1" customWidth="1"/>
  </cols>
  <sheetData>
    <row r="1" spans="1:6" ht="12.75">
      <c r="A1" s="4"/>
      <c r="B1" s="4"/>
      <c r="C1" s="105" t="s">
        <v>6</v>
      </c>
      <c r="D1" s="105"/>
      <c r="E1" s="106" t="s">
        <v>3</v>
      </c>
      <c r="F1" s="106"/>
    </row>
    <row r="2" spans="1:8" ht="12.75">
      <c r="A2" s="4" t="s">
        <v>30</v>
      </c>
      <c r="B2" s="4" t="s">
        <v>8</v>
      </c>
      <c r="C2" s="3" t="s">
        <v>0</v>
      </c>
      <c r="D2" s="3" t="s">
        <v>1</v>
      </c>
      <c r="E2" s="106"/>
      <c r="F2" s="106"/>
      <c r="G2" s="5" t="s">
        <v>5</v>
      </c>
      <c r="H2" s="3" t="s">
        <v>4</v>
      </c>
    </row>
    <row r="3" spans="1:8" ht="12.75">
      <c r="A3" s="4">
        <v>1</v>
      </c>
      <c r="B3" s="4">
        <f>B4+17</f>
        <v>21</v>
      </c>
      <c r="C3" s="4">
        <f>C6+4</f>
        <v>9</v>
      </c>
      <c r="D3" s="4">
        <f>D6-1</f>
        <v>37</v>
      </c>
      <c r="E3" s="4"/>
      <c r="F3" s="74">
        <f>VLOOKUP(E5,E6:F35,2)</f>
        <v>33</v>
      </c>
      <c r="G3" s="13">
        <v>40</v>
      </c>
      <c r="H3" s="4">
        <v>50</v>
      </c>
    </row>
    <row r="4" ht="12.75">
      <c r="B4">
        <v>4</v>
      </c>
    </row>
    <row r="5" spans="1:5" ht="12.75">
      <c r="A5" t="s">
        <v>11</v>
      </c>
      <c r="B5">
        <v>18</v>
      </c>
      <c r="E5">
        <v>9</v>
      </c>
    </row>
    <row r="6" spans="1:8" ht="12.75">
      <c r="A6" t="s">
        <v>12</v>
      </c>
      <c r="B6">
        <v>19</v>
      </c>
      <c r="C6">
        <v>5</v>
      </c>
      <c r="D6">
        <v>38</v>
      </c>
      <c r="E6" s="12">
        <v>1</v>
      </c>
      <c r="F6" s="72">
        <v>29.49</v>
      </c>
      <c r="G6">
        <v>1</v>
      </c>
      <c r="H6">
        <v>1</v>
      </c>
    </row>
    <row r="7" spans="2:8" ht="12.75">
      <c r="B7">
        <v>20</v>
      </c>
      <c r="D7">
        <v>0</v>
      </c>
      <c r="E7" s="12">
        <v>2</v>
      </c>
      <c r="F7" s="72">
        <v>29.5</v>
      </c>
      <c r="G7">
        <v>2</v>
      </c>
      <c r="H7">
        <v>2</v>
      </c>
    </row>
    <row r="8" spans="2:8" ht="12.75">
      <c r="B8">
        <v>21</v>
      </c>
      <c r="C8">
        <v>5</v>
      </c>
      <c r="D8">
        <v>1</v>
      </c>
      <c r="E8" s="12">
        <v>3</v>
      </c>
      <c r="F8" s="72">
        <v>30</v>
      </c>
      <c r="G8">
        <v>3</v>
      </c>
      <c r="H8">
        <v>3</v>
      </c>
    </row>
    <row r="9" spans="2:8" ht="12.75">
      <c r="B9">
        <v>22</v>
      </c>
      <c r="C9">
        <v>6</v>
      </c>
      <c r="D9">
        <v>2</v>
      </c>
      <c r="E9" s="12">
        <v>4</v>
      </c>
      <c r="F9" s="72">
        <v>30.5</v>
      </c>
      <c r="G9">
        <v>4</v>
      </c>
      <c r="H9">
        <v>4</v>
      </c>
    </row>
    <row r="10" spans="2:8" ht="12.75">
      <c r="B10">
        <v>23</v>
      </c>
      <c r="C10">
        <v>7</v>
      </c>
      <c r="D10">
        <v>3</v>
      </c>
      <c r="E10" s="12">
        <v>5</v>
      </c>
      <c r="F10" s="72">
        <v>31</v>
      </c>
      <c r="G10">
        <v>5</v>
      </c>
      <c r="H10">
        <v>5</v>
      </c>
    </row>
    <row r="11" spans="2:8" ht="12.75">
      <c r="B11">
        <v>24</v>
      </c>
      <c r="C11">
        <v>8</v>
      </c>
      <c r="D11">
        <v>4</v>
      </c>
      <c r="E11" s="12">
        <v>6</v>
      </c>
      <c r="F11" s="72">
        <v>31.5</v>
      </c>
      <c r="G11">
        <v>6</v>
      </c>
      <c r="H11">
        <v>6</v>
      </c>
    </row>
    <row r="12" spans="2:8" ht="12.75">
      <c r="B12">
        <v>25</v>
      </c>
      <c r="C12">
        <v>9</v>
      </c>
      <c r="D12">
        <v>5</v>
      </c>
      <c r="E12" s="12">
        <v>7</v>
      </c>
      <c r="F12" s="72">
        <v>32</v>
      </c>
      <c r="G12">
        <v>7</v>
      </c>
      <c r="H12">
        <v>7</v>
      </c>
    </row>
    <row r="13" spans="2:8" ht="12.75">
      <c r="B13">
        <v>26</v>
      </c>
      <c r="C13">
        <v>10</v>
      </c>
      <c r="D13">
        <v>6</v>
      </c>
      <c r="E13" s="12">
        <v>8</v>
      </c>
      <c r="F13" s="72">
        <v>32.5</v>
      </c>
      <c r="G13">
        <v>8</v>
      </c>
      <c r="H13">
        <v>8</v>
      </c>
    </row>
    <row r="14" spans="2:8" ht="12.75">
      <c r="B14">
        <v>27</v>
      </c>
      <c r="C14">
        <v>11</v>
      </c>
      <c r="D14">
        <v>7</v>
      </c>
      <c r="E14" s="12">
        <v>9</v>
      </c>
      <c r="F14" s="72">
        <v>33</v>
      </c>
      <c r="G14">
        <v>9</v>
      </c>
      <c r="H14">
        <v>9</v>
      </c>
    </row>
    <row r="15" spans="2:8" ht="12.75">
      <c r="B15">
        <v>28</v>
      </c>
      <c r="C15">
        <v>12</v>
      </c>
      <c r="D15">
        <v>8</v>
      </c>
      <c r="E15" s="12">
        <v>10</v>
      </c>
      <c r="F15" s="72">
        <v>33.5</v>
      </c>
      <c r="G15">
        <v>10</v>
      </c>
      <c r="H15">
        <v>10</v>
      </c>
    </row>
    <row r="16" spans="2:8" ht="12.75">
      <c r="B16">
        <v>29</v>
      </c>
      <c r="C16">
        <v>13</v>
      </c>
      <c r="D16">
        <v>9</v>
      </c>
      <c r="E16" s="12">
        <v>11</v>
      </c>
      <c r="F16" s="72">
        <v>34</v>
      </c>
      <c r="G16">
        <v>11</v>
      </c>
      <c r="H16">
        <v>11</v>
      </c>
    </row>
    <row r="17" spans="2:8" ht="12.75">
      <c r="B17">
        <v>30</v>
      </c>
      <c r="C17">
        <v>14</v>
      </c>
      <c r="D17">
        <v>10</v>
      </c>
      <c r="E17" s="12">
        <v>12</v>
      </c>
      <c r="F17" s="72">
        <v>34.5</v>
      </c>
      <c r="G17">
        <v>12</v>
      </c>
      <c r="H17">
        <v>12</v>
      </c>
    </row>
    <row r="18" spans="2:8" ht="12.75">
      <c r="B18">
        <v>31</v>
      </c>
      <c r="C18">
        <v>15</v>
      </c>
      <c r="D18">
        <v>11</v>
      </c>
      <c r="E18" s="12">
        <v>13</v>
      </c>
      <c r="F18" s="72">
        <v>35</v>
      </c>
      <c r="G18">
        <v>13</v>
      </c>
      <c r="H18">
        <v>13</v>
      </c>
    </row>
    <row r="19" spans="2:8" ht="12.75">
      <c r="B19">
        <v>32</v>
      </c>
      <c r="C19">
        <v>16</v>
      </c>
      <c r="D19">
        <v>12</v>
      </c>
      <c r="E19" s="12">
        <v>14</v>
      </c>
      <c r="F19" s="72">
        <v>35.5</v>
      </c>
      <c r="G19">
        <v>14</v>
      </c>
      <c r="H19">
        <v>14</v>
      </c>
    </row>
    <row r="20" spans="2:8" ht="12.75">
      <c r="B20">
        <v>33</v>
      </c>
      <c r="C20">
        <v>17</v>
      </c>
      <c r="D20">
        <v>13</v>
      </c>
      <c r="E20" s="12">
        <v>15</v>
      </c>
      <c r="F20" s="72">
        <v>36</v>
      </c>
      <c r="G20">
        <v>15</v>
      </c>
      <c r="H20">
        <v>15</v>
      </c>
    </row>
    <row r="21" spans="2:49" ht="12.75">
      <c r="B21">
        <v>34</v>
      </c>
      <c r="C21">
        <v>18</v>
      </c>
      <c r="D21">
        <v>14</v>
      </c>
      <c r="E21" s="12">
        <v>16</v>
      </c>
      <c r="F21" s="72">
        <v>36.5</v>
      </c>
      <c r="G21">
        <v>16</v>
      </c>
      <c r="H21">
        <v>16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8" ht="12.75">
      <c r="B22">
        <v>35</v>
      </c>
      <c r="C22">
        <v>19</v>
      </c>
      <c r="D22">
        <v>15</v>
      </c>
      <c r="E22" s="12">
        <v>17</v>
      </c>
      <c r="F22" s="72">
        <v>37</v>
      </c>
      <c r="G22">
        <v>17</v>
      </c>
      <c r="H22">
        <v>17</v>
      </c>
    </row>
    <row r="23" spans="2:8" ht="12.75">
      <c r="B23">
        <v>36</v>
      </c>
      <c r="C23">
        <v>20</v>
      </c>
      <c r="D23">
        <v>16</v>
      </c>
      <c r="E23" s="12">
        <v>18</v>
      </c>
      <c r="F23" s="72">
        <v>37.5</v>
      </c>
      <c r="G23">
        <v>18</v>
      </c>
      <c r="H23">
        <v>18</v>
      </c>
    </row>
    <row r="24" spans="2:8" ht="12.75">
      <c r="B24">
        <v>37</v>
      </c>
      <c r="C24">
        <v>21</v>
      </c>
      <c r="D24">
        <v>17</v>
      </c>
      <c r="E24" s="12">
        <v>19</v>
      </c>
      <c r="F24" s="72">
        <v>38</v>
      </c>
      <c r="G24">
        <v>19</v>
      </c>
      <c r="H24">
        <v>19</v>
      </c>
    </row>
    <row r="25" spans="2:8" ht="12.75">
      <c r="B25">
        <v>38</v>
      </c>
      <c r="C25">
        <v>22</v>
      </c>
      <c r="D25">
        <v>18</v>
      </c>
      <c r="E25" s="12">
        <v>20</v>
      </c>
      <c r="F25" s="72">
        <v>38.5</v>
      </c>
      <c r="G25">
        <v>20</v>
      </c>
      <c r="H25">
        <v>20</v>
      </c>
    </row>
    <row r="26" spans="2:8" ht="12.75">
      <c r="B26">
        <v>39</v>
      </c>
      <c r="D26">
        <v>19</v>
      </c>
      <c r="E26" s="12">
        <v>21</v>
      </c>
      <c r="F26" s="72">
        <v>39</v>
      </c>
      <c r="G26">
        <v>21</v>
      </c>
      <c r="H26">
        <v>21</v>
      </c>
    </row>
    <row r="27" spans="2:8" ht="12.75">
      <c r="B27">
        <v>40</v>
      </c>
      <c r="D27">
        <v>20</v>
      </c>
      <c r="E27" s="12">
        <v>22</v>
      </c>
      <c r="F27" s="72">
        <v>39.5</v>
      </c>
      <c r="G27">
        <v>22</v>
      </c>
      <c r="H27">
        <v>22</v>
      </c>
    </row>
    <row r="28" spans="2:8" ht="12.75">
      <c r="B28">
        <v>41</v>
      </c>
      <c r="D28">
        <v>21</v>
      </c>
      <c r="E28" s="12">
        <v>23</v>
      </c>
      <c r="F28" s="72">
        <v>40</v>
      </c>
      <c r="G28">
        <v>23</v>
      </c>
      <c r="H28">
        <v>23</v>
      </c>
    </row>
    <row r="29" spans="2:8" ht="12.75">
      <c r="B29">
        <v>42</v>
      </c>
      <c r="D29">
        <v>22</v>
      </c>
      <c r="E29" s="12">
        <v>24</v>
      </c>
      <c r="F29" s="72">
        <v>40.5</v>
      </c>
      <c r="G29">
        <v>24</v>
      </c>
      <c r="H29">
        <v>24</v>
      </c>
    </row>
    <row r="30" spans="2:8" ht="12.75">
      <c r="B30">
        <v>43</v>
      </c>
      <c r="D30">
        <v>23</v>
      </c>
      <c r="E30" s="12">
        <v>25</v>
      </c>
      <c r="F30" s="72">
        <v>41</v>
      </c>
      <c r="G30">
        <v>25</v>
      </c>
      <c r="H30">
        <v>25</v>
      </c>
    </row>
    <row r="31" spans="2:8" ht="12.75">
      <c r="B31">
        <v>44</v>
      </c>
      <c r="D31">
        <v>24</v>
      </c>
      <c r="E31" s="12">
        <v>26</v>
      </c>
      <c r="F31" s="72">
        <v>41.5</v>
      </c>
      <c r="G31">
        <v>26</v>
      </c>
      <c r="H31">
        <v>26</v>
      </c>
    </row>
    <row r="32" spans="2:8" ht="12.75">
      <c r="B32">
        <v>45</v>
      </c>
      <c r="D32">
        <v>25</v>
      </c>
      <c r="E32" s="12">
        <v>27</v>
      </c>
      <c r="F32" s="72">
        <v>42</v>
      </c>
      <c r="G32">
        <v>27</v>
      </c>
      <c r="H32">
        <v>27</v>
      </c>
    </row>
    <row r="33" spans="2:8" ht="12.75">
      <c r="B33">
        <v>46</v>
      </c>
      <c r="D33">
        <v>26</v>
      </c>
      <c r="E33" s="12">
        <v>28</v>
      </c>
      <c r="F33" s="72">
        <v>42.5</v>
      </c>
      <c r="G33">
        <v>28</v>
      </c>
      <c r="H33">
        <v>28</v>
      </c>
    </row>
    <row r="34" spans="2:8" ht="12.75">
      <c r="B34">
        <v>47</v>
      </c>
      <c r="D34">
        <v>27</v>
      </c>
      <c r="E34" s="12">
        <v>29</v>
      </c>
      <c r="F34" s="72">
        <v>43</v>
      </c>
      <c r="G34">
        <v>29</v>
      </c>
      <c r="H34">
        <v>29</v>
      </c>
    </row>
    <row r="35" spans="2:8" ht="12.75">
      <c r="B35">
        <v>48</v>
      </c>
      <c r="D35">
        <v>28</v>
      </c>
      <c r="E35" s="12">
        <v>30</v>
      </c>
      <c r="F35" s="73">
        <v>43.01</v>
      </c>
      <c r="G35">
        <v>30</v>
      </c>
      <c r="H35">
        <v>30</v>
      </c>
    </row>
    <row r="36" spans="2:8" ht="12.75">
      <c r="B36">
        <v>49</v>
      </c>
      <c r="D36">
        <v>29</v>
      </c>
      <c r="G36">
        <v>31</v>
      </c>
      <c r="H36">
        <v>31</v>
      </c>
    </row>
    <row r="37" spans="2:8" ht="12.75">
      <c r="B37">
        <v>50</v>
      </c>
      <c r="D37">
        <v>30</v>
      </c>
      <c r="G37">
        <v>32</v>
      </c>
      <c r="H37">
        <v>32</v>
      </c>
    </row>
    <row r="38" spans="2:8" ht="12.75">
      <c r="B38">
        <v>51</v>
      </c>
      <c r="D38">
        <v>31</v>
      </c>
      <c r="G38">
        <v>33</v>
      </c>
      <c r="H38">
        <v>33</v>
      </c>
    </row>
    <row r="39" spans="2:8" ht="12.75">
      <c r="B39">
        <v>52</v>
      </c>
      <c r="D39">
        <v>32</v>
      </c>
      <c r="G39">
        <v>34</v>
      </c>
      <c r="H39">
        <v>34</v>
      </c>
    </row>
    <row r="40" spans="2:8" ht="12.75">
      <c r="B40">
        <v>53</v>
      </c>
      <c r="D40">
        <v>33</v>
      </c>
      <c r="G40">
        <v>35</v>
      </c>
      <c r="H40">
        <v>35</v>
      </c>
    </row>
    <row r="41" spans="2:8" ht="12.75">
      <c r="B41">
        <v>54</v>
      </c>
      <c r="D41">
        <v>34</v>
      </c>
      <c r="G41">
        <v>36</v>
      </c>
      <c r="H41">
        <v>36</v>
      </c>
    </row>
    <row r="42" spans="2:8" ht="12.75">
      <c r="B42">
        <v>55</v>
      </c>
      <c r="D42">
        <v>35</v>
      </c>
      <c r="G42">
        <v>37</v>
      </c>
      <c r="H42">
        <v>37</v>
      </c>
    </row>
    <row r="43" spans="4:8" ht="12.75">
      <c r="D43">
        <v>36</v>
      </c>
      <c r="G43">
        <v>38</v>
      </c>
      <c r="H43">
        <v>38</v>
      </c>
    </row>
    <row r="44" spans="4:8" ht="12.75">
      <c r="D44">
        <v>37</v>
      </c>
      <c r="G44">
        <v>39</v>
      </c>
      <c r="H44">
        <v>39</v>
      </c>
    </row>
    <row r="45" spans="4:8" ht="12.75">
      <c r="D45">
        <v>38</v>
      </c>
      <c r="G45">
        <v>40</v>
      </c>
      <c r="H45">
        <v>40</v>
      </c>
    </row>
    <row r="46" spans="4:8" ht="12.75">
      <c r="D46">
        <v>39</v>
      </c>
      <c r="G46">
        <v>41</v>
      </c>
      <c r="H46">
        <v>41</v>
      </c>
    </row>
    <row r="47" spans="4:8" ht="12.75">
      <c r="D47">
        <v>40</v>
      </c>
      <c r="G47">
        <v>42</v>
      </c>
      <c r="H47">
        <v>42</v>
      </c>
    </row>
    <row r="48" spans="4:8" ht="12.75">
      <c r="D48">
        <v>41</v>
      </c>
      <c r="G48">
        <v>43</v>
      </c>
      <c r="H48">
        <v>43</v>
      </c>
    </row>
    <row r="49" spans="4:8" ht="12.75">
      <c r="D49">
        <v>42</v>
      </c>
      <c r="G49">
        <v>44</v>
      </c>
      <c r="H49">
        <v>44</v>
      </c>
    </row>
    <row r="50" spans="4:8" ht="12.75">
      <c r="D50">
        <v>43</v>
      </c>
      <c r="G50">
        <v>45</v>
      </c>
      <c r="H50">
        <v>45</v>
      </c>
    </row>
    <row r="51" spans="4:8" ht="12.75">
      <c r="D51">
        <v>44</v>
      </c>
      <c r="G51">
        <v>46</v>
      </c>
      <c r="H51">
        <v>46</v>
      </c>
    </row>
    <row r="52" spans="4:8" ht="12.75">
      <c r="D52">
        <v>45</v>
      </c>
      <c r="G52">
        <v>47</v>
      </c>
      <c r="H52">
        <v>47</v>
      </c>
    </row>
    <row r="53" spans="4:8" ht="12.75">
      <c r="D53">
        <v>46</v>
      </c>
      <c r="G53">
        <v>48</v>
      </c>
      <c r="H53">
        <v>48</v>
      </c>
    </row>
    <row r="54" spans="4:8" ht="12.75">
      <c r="D54">
        <v>47</v>
      </c>
      <c r="G54">
        <v>49</v>
      </c>
      <c r="H54">
        <v>49</v>
      </c>
    </row>
    <row r="55" spans="4:8" ht="12.75">
      <c r="D55">
        <v>48</v>
      </c>
      <c r="G55">
        <v>50</v>
      </c>
      <c r="H55">
        <v>50</v>
      </c>
    </row>
    <row r="56" spans="4:8" ht="12.75">
      <c r="D56">
        <v>49</v>
      </c>
      <c r="G56">
        <v>51</v>
      </c>
      <c r="H56">
        <v>51</v>
      </c>
    </row>
    <row r="57" spans="4:8" ht="12.75">
      <c r="D57">
        <v>50</v>
      </c>
      <c r="G57">
        <v>52</v>
      </c>
      <c r="H57">
        <v>52</v>
      </c>
    </row>
    <row r="58" spans="4:8" ht="12.75">
      <c r="D58">
        <v>51</v>
      </c>
      <c r="G58">
        <v>53</v>
      </c>
      <c r="H58">
        <v>53</v>
      </c>
    </row>
    <row r="59" spans="4:8" ht="12.75">
      <c r="D59">
        <v>52</v>
      </c>
      <c r="G59">
        <v>54</v>
      </c>
      <c r="H59">
        <v>54</v>
      </c>
    </row>
    <row r="60" spans="4:8" ht="12.75">
      <c r="D60">
        <v>53</v>
      </c>
      <c r="G60">
        <v>55</v>
      </c>
      <c r="H60">
        <v>55</v>
      </c>
    </row>
    <row r="61" spans="4:7" ht="12.75">
      <c r="D61">
        <v>54</v>
      </c>
      <c r="G61">
        <v>56</v>
      </c>
    </row>
    <row r="62" spans="4:7" ht="12.75">
      <c r="D62">
        <v>55</v>
      </c>
      <c r="G62">
        <v>57</v>
      </c>
    </row>
    <row r="63" spans="4:7" ht="12.75">
      <c r="D63">
        <v>56</v>
      </c>
      <c r="G63">
        <v>58</v>
      </c>
    </row>
    <row r="64" spans="4:7" ht="12.75">
      <c r="D64">
        <v>57</v>
      </c>
      <c r="G64">
        <v>59</v>
      </c>
    </row>
    <row r="65" spans="4:7" ht="12.75">
      <c r="D65">
        <v>58</v>
      </c>
      <c r="G65">
        <v>60</v>
      </c>
    </row>
    <row r="66" spans="4:7" ht="12.75">
      <c r="D66">
        <v>59</v>
      </c>
      <c r="G66">
        <v>61</v>
      </c>
    </row>
    <row r="67" ht="12.75">
      <c r="G67">
        <v>62</v>
      </c>
    </row>
  </sheetData>
  <mergeCells count="2">
    <mergeCell ref="C1:D1"/>
    <mergeCell ref="E1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Q25"/>
  <sheetViews>
    <sheetView workbookViewId="0" topLeftCell="A1">
      <selection activeCell="E25" sqref="E25"/>
    </sheetView>
  </sheetViews>
  <sheetFormatPr defaultColWidth="9.140625" defaultRowHeight="12.75"/>
  <cols>
    <col min="1" max="1" width="8.28125" style="0" bestFit="1" customWidth="1"/>
    <col min="2" max="2" width="6.7109375" style="0" bestFit="1" customWidth="1"/>
    <col min="3" max="3" width="8.7109375" style="0" bestFit="1" customWidth="1"/>
    <col min="4" max="4" width="7.140625" style="0" bestFit="1" customWidth="1"/>
    <col min="5" max="5" width="4.7109375" style="0" bestFit="1" customWidth="1"/>
    <col min="6" max="6" width="7.140625" style="0" bestFit="1" customWidth="1"/>
    <col min="7" max="7" width="6.7109375" style="0" bestFit="1" customWidth="1"/>
    <col min="8" max="8" width="7.140625" style="0" bestFit="1" customWidth="1"/>
    <col min="9" max="9" width="6.7109375" style="0" bestFit="1" customWidth="1"/>
    <col min="10" max="10" width="7.140625" style="0" bestFit="1" customWidth="1"/>
    <col min="11" max="11" width="4.7109375" style="0" bestFit="1" customWidth="1"/>
    <col min="12" max="12" width="7.140625" style="0" bestFit="1" customWidth="1"/>
    <col min="13" max="13" width="4.7109375" style="0" bestFit="1" customWidth="1"/>
    <col min="14" max="14" width="7.140625" style="0" bestFit="1" customWidth="1"/>
    <col min="15" max="15" width="4.7109375" style="0" bestFit="1" customWidth="1"/>
    <col min="16" max="16" width="6.7109375" style="0" bestFit="1" customWidth="1"/>
    <col min="17" max="17" width="4.7109375" style="0" bestFit="1" customWidth="1"/>
    <col min="18" max="18" width="6.7109375" style="0" bestFit="1" customWidth="1"/>
    <col min="19" max="19" width="4.7109375" style="0" bestFit="1" customWidth="1"/>
    <col min="20" max="20" width="6.7109375" style="0" bestFit="1" customWidth="1"/>
    <col min="21" max="21" width="4.7109375" style="0" bestFit="1" customWidth="1"/>
    <col min="22" max="24" width="6.7109375" style="0" bestFit="1" customWidth="1"/>
    <col min="25" max="25" width="4.7109375" style="0" bestFit="1" customWidth="1"/>
    <col min="26" max="26" width="6.7109375" style="0" bestFit="1" customWidth="1"/>
    <col min="27" max="27" width="4.7109375" style="0" bestFit="1" customWidth="1"/>
    <col min="28" max="28" width="6.7109375" style="0" bestFit="1" customWidth="1"/>
    <col min="29" max="29" width="4.7109375" style="0" bestFit="1" customWidth="1"/>
    <col min="30" max="30" width="6.7109375" style="0" bestFit="1" customWidth="1"/>
    <col min="31" max="31" width="4.7109375" style="0" bestFit="1" customWidth="1"/>
    <col min="32" max="32" width="6.7109375" style="0" bestFit="1" customWidth="1"/>
  </cols>
  <sheetData>
    <row r="4" spans="2:16" ht="12.75">
      <c r="B4" t="s">
        <v>13</v>
      </c>
      <c r="D4" t="s">
        <v>14</v>
      </c>
      <c r="F4" t="s">
        <v>15</v>
      </c>
      <c r="H4" t="s">
        <v>16</v>
      </c>
      <c r="J4" t="s">
        <v>17</v>
      </c>
      <c r="L4" t="s">
        <v>18</v>
      </c>
      <c r="N4" t="s">
        <v>19</v>
      </c>
      <c r="P4" t="s">
        <v>20</v>
      </c>
    </row>
    <row r="5" spans="1:17" ht="12.75">
      <c r="A5" t="s">
        <v>28</v>
      </c>
      <c r="B5" s="2">
        <f>SUM('M&lt;25'!E3:E24)</f>
        <v>47.5</v>
      </c>
      <c r="C5" s="2">
        <f>IF(Boxes!$A$3=1,IF(Boxes!$B$3&lt;25,B5,0),0)</f>
        <v>47.5</v>
      </c>
      <c r="D5" s="2">
        <f>SUM('M25-29'!$E3:$E24)</f>
        <v>47.5</v>
      </c>
      <c r="E5" s="2">
        <f>IF(Boxes!$A$3=1,IF(Boxes!$B$3&lt;30,IF(Boxes!$B$3&gt;24,D5,0),0),0)</f>
        <v>0</v>
      </c>
      <c r="F5" s="2">
        <f>SUM('M30-34'!$E3:$E24)</f>
        <v>50</v>
      </c>
      <c r="G5" s="2">
        <f>IF(Boxes!$A$3=1,IF(Boxes!$B$3&lt;35,IF(Boxes!$B$3&gt;29,F5,0),0),0)</f>
        <v>0</v>
      </c>
      <c r="H5" s="2">
        <f>SUM('M35-39'!$E3:$E24)</f>
        <v>50</v>
      </c>
      <c r="I5" s="2">
        <f>IF(Boxes!$A$3=1,IF(Boxes!$B$3&lt;40,IF(Boxes!$B$3&gt;34,H5,0),0),0)</f>
        <v>0</v>
      </c>
      <c r="J5" s="2">
        <f>SUM('M40-44'!$E3:$E24)</f>
        <v>50</v>
      </c>
      <c r="K5" s="2">
        <f>IF(Boxes!$A$3=1,IF(Boxes!$B$3&lt;45,IF(Boxes!$B$3&gt;39,J5,0),0),0)</f>
        <v>0</v>
      </c>
      <c r="L5" s="2">
        <f>SUM('M45-49'!$E3:$E24)</f>
        <v>50</v>
      </c>
      <c r="M5" s="2">
        <f>IF(Boxes!$A$3=1,IF(Boxes!$B$3&lt;50,IF(Boxes!$B$3&gt;44,L5,0),0),0)</f>
        <v>0</v>
      </c>
      <c r="N5" s="2">
        <f>SUM('M50-54'!$E3:$E24)</f>
        <v>50</v>
      </c>
      <c r="O5" s="2">
        <f>IF(Boxes!$A$3=1,IF(Boxes!$B$3&lt;55,IF(Boxes!$B$3&gt;49,N5,0),0),0)</f>
        <v>0</v>
      </c>
      <c r="P5" s="2">
        <f>SUM('M55+'!$E3:$E24)</f>
        <v>50</v>
      </c>
      <c r="Q5" s="2">
        <f>IF(Boxes!$A$3=1,IF(Boxes!$B$3&gt;54,P5,0),0)</f>
        <v>0</v>
      </c>
    </row>
    <row r="6" spans="1:17" ht="12.75">
      <c r="A6" t="s">
        <v>29</v>
      </c>
      <c r="B6" s="2">
        <f>LOOKUP(Boxes!F3,'M&lt;25'!G2:H25)</f>
        <v>27.5</v>
      </c>
      <c r="C6" s="2">
        <f>IF(Boxes!$A$3=1,IF(Boxes!$B$3&lt;25,B6,0),0)</f>
        <v>27.5</v>
      </c>
      <c r="D6" s="2">
        <f>LOOKUP(Boxes!$F$3,'M25-29'!$G2:$H25)</f>
        <v>27.5</v>
      </c>
      <c r="E6" s="2">
        <f>IF(Boxes!$A$3=1,IF(Boxes!$B$3&lt;30,IF(Boxes!$B$3&gt;24,D6,0),0),0)</f>
        <v>0</v>
      </c>
      <c r="F6" s="2">
        <f>LOOKUP(Boxes!$F$3,'M30-34'!$G2:$H25)</f>
        <v>27.5</v>
      </c>
      <c r="G6" s="2">
        <f>IF(Boxes!$A$3=1,IF(Boxes!$B$3&lt;35,IF(Boxes!$B$3&gt;29,F6,0),0),0)</f>
        <v>0</v>
      </c>
      <c r="H6" s="2">
        <f>LOOKUP(Boxes!$F$3,'M35-39'!$G2:$H25)</f>
        <v>27.5</v>
      </c>
      <c r="I6" s="2">
        <f>IF(Boxes!$A$3=1,IF(Boxes!$B$3&lt;40,IF(Boxes!$B$3&gt;34,H6,0),0),0)</f>
        <v>0</v>
      </c>
      <c r="J6" s="2">
        <f>LOOKUP(Boxes!$F$3,'M40-44'!$G2:$H25)</f>
        <v>27.5</v>
      </c>
      <c r="K6" s="2">
        <f>IF(Boxes!$A$3=1,IF(Boxes!$B$3&lt;45,IF(Boxes!$B$3&gt;39,J6,0),0),0)</f>
        <v>0</v>
      </c>
      <c r="L6" s="2">
        <f>LOOKUP(Boxes!$F$3,'M45-49'!$G2:$H25)</f>
        <v>27.5</v>
      </c>
      <c r="M6" s="2">
        <f>IF(Boxes!$A$3=1,IF(Boxes!$B$3&lt;50,IF(Boxes!$B$3&gt;44,L6,0),0),0)</f>
        <v>0</v>
      </c>
      <c r="N6" s="2">
        <f>LOOKUP(Boxes!$F$3,'M50-54'!$G2:$H25)</f>
        <v>27.5</v>
      </c>
      <c r="O6" s="2">
        <f>IF(Boxes!$A$3=1,IF(Boxes!$B$3&lt;55,IF(Boxes!$B$3&gt;49,N6,0),0),0)</f>
        <v>0</v>
      </c>
      <c r="P6" s="2">
        <f>LOOKUP(Boxes!$F$3,'M55+'!$G2:$H25)</f>
        <v>27.5</v>
      </c>
      <c r="Q6" s="2">
        <f>IF(Boxes!$A$3=1,IF(Boxes!$B$3&gt;54,P6,0),0)</f>
        <v>0</v>
      </c>
    </row>
    <row r="7" spans="1:17" ht="12.75">
      <c r="A7" t="s">
        <v>5</v>
      </c>
      <c r="B7" s="2">
        <f>LOOKUP(Boxes!G3,'M&lt;25'!I2:J24)</f>
        <v>7.75</v>
      </c>
      <c r="C7" s="2">
        <f>IF(Boxes!$A$3=1,IF(Boxes!$B$3&lt;25,B7,0),0)</f>
        <v>7.75</v>
      </c>
      <c r="D7" s="2">
        <f>LOOKUP(Boxes!$G$3,'M25-29'!$I2:$J24)</f>
        <v>8</v>
      </c>
      <c r="E7" s="2">
        <f>IF(Boxes!$A$3=1,IF(Boxes!$B$3&lt;30,IF(Boxes!$B$3&gt;24,D7,0),0),0)</f>
        <v>0</v>
      </c>
      <c r="F7" s="2">
        <f>LOOKUP(Boxes!$G$3,'M30-34'!$I2:$J24)</f>
        <v>8.5</v>
      </c>
      <c r="G7" s="2">
        <f>IF(Boxes!$A$3=1,IF(Boxes!$B$3&lt;35,IF(Boxes!$B$3&gt;29,F7,0),0),0)</f>
        <v>0</v>
      </c>
      <c r="H7" s="2">
        <f>LOOKUP(Boxes!$G$3,'M35-39'!$I2:$J24)</f>
        <v>8.75</v>
      </c>
      <c r="I7" s="2">
        <f>IF(Boxes!$A$3=1,IF(Boxes!$B$3&lt;40,IF(Boxes!$B$3&gt;34,H7,0),0),0)</f>
        <v>0</v>
      </c>
      <c r="J7" s="2">
        <f>LOOKUP(Boxes!$G$3,'M40-44'!$I2:$J24)</f>
        <v>10</v>
      </c>
      <c r="K7" s="2">
        <f>IF(Boxes!$A$3=1,IF(Boxes!$B$3&lt;45,IF(Boxes!$B$3&gt;39,J7,0),0),0)</f>
        <v>0</v>
      </c>
      <c r="L7" s="2">
        <f>LOOKUP(Boxes!$G$3,'M45-49'!$I2:$J24)</f>
        <v>10</v>
      </c>
      <c r="M7" s="2">
        <f>IF(Boxes!$A$3=1,IF(Boxes!$B$3&lt;50,IF(Boxes!$B$3&gt;44,L7,0),0),0)</f>
        <v>0</v>
      </c>
      <c r="N7" s="2">
        <f>LOOKUP(Boxes!$G$3,'M50-54'!$I2:$J24)</f>
        <v>10</v>
      </c>
      <c r="O7" s="2">
        <f>IF(Boxes!$A$3=1,IF(Boxes!$B$3&lt;55,IF(Boxes!$B$3&gt;49,N7,0),0),0)</f>
        <v>0</v>
      </c>
      <c r="P7" s="2">
        <f>LOOKUP(Boxes!$G$3,'M55+'!$I2:$J24)</f>
        <v>10</v>
      </c>
      <c r="Q7" s="2">
        <f>IF(Boxes!$A$3=1,IF(Boxes!$B$3&gt;54,P7,0),0)</f>
        <v>0</v>
      </c>
    </row>
    <row r="8" spans="1:17" ht="12.75">
      <c r="A8" t="s">
        <v>4</v>
      </c>
      <c r="B8" s="2">
        <f>LOOKUP(Boxes!H3,'M&lt;25'!K2:L19)</f>
        <v>8.75</v>
      </c>
      <c r="C8" s="2">
        <f>IF(Boxes!$A$3=1,IF(Boxes!$B$3&lt;25,B8,0),0)</f>
        <v>8.75</v>
      </c>
      <c r="D8" s="2">
        <f>LOOKUP(Boxes!$H$3,'M25-29'!$K2:$L19)</f>
        <v>9</v>
      </c>
      <c r="E8" s="2">
        <f>IF(Boxes!$A$3=1,IF(Boxes!$B$3&lt;30,IF(Boxes!$B$3&gt;24,D8,0),0),0)</f>
        <v>0</v>
      </c>
      <c r="F8" s="2">
        <f>LOOKUP(Boxes!$H$3,'M30-34'!$K2:$L19)</f>
        <v>9.5</v>
      </c>
      <c r="G8" s="2">
        <f>IF(Boxes!$A$3=1,IF(Boxes!$B$3&lt;35,IF(Boxes!$B$3&gt;29,F8,0),0),0)</f>
        <v>0</v>
      </c>
      <c r="H8" s="2">
        <f>LOOKUP(Boxes!$H$3,'M35-39'!$K2:$L19)</f>
        <v>10</v>
      </c>
      <c r="I8" s="2">
        <f>IF(Boxes!$A$3=1,IF(Boxes!$B$3&lt;40,IF(Boxes!$B$3&gt;34,H8,0),0),0)</f>
        <v>0</v>
      </c>
      <c r="J8" s="2">
        <f>LOOKUP(Boxes!$H$3,'M40-44'!$K2:$L19)</f>
        <v>10</v>
      </c>
      <c r="K8" s="2">
        <f>IF(Boxes!$A$3=1,IF(Boxes!$B$3&lt;45,IF(Boxes!$B$3&gt;39,J8,0),0),0)</f>
        <v>0</v>
      </c>
      <c r="L8" s="2">
        <f>LOOKUP(Boxes!$H$3,'M45-49'!$K2:$L19)</f>
        <v>10</v>
      </c>
      <c r="M8" s="2">
        <f>IF(Boxes!$A$3=1,IF(Boxes!$B$3&lt;50,IF(Boxes!$B$3&gt;44,L8,0),0),0)</f>
        <v>0</v>
      </c>
      <c r="N8" s="2">
        <f>LOOKUP(Boxes!$H$3,'M50-54'!$K2:$L19)</f>
        <v>10</v>
      </c>
      <c r="O8" s="2">
        <f>IF(Boxes!$A$3=1,IF(Boxes!$B$3&lt;55,IF(Boxes!$B$3&gt;49,N8,0),0),0)</f>
        <v>0</v>
      </c>
      <c r="P8" s="2">
        <f>LOOKUP(Boxes!$H$3,'M55+'!$K2:$L19)</f>
        <v>10</v>
      </c>
      <c r="Q8" s="2">
        <f>IF(Boxes!$A$3=1,IF(Boxes!$B$3&gt;54,P8,0),0)</f>
        <v>0</v>
      </c>
    </row>
    <row r="10" spans="2:16" ht="12.75">
      <c r="B10" t="s">
        <v>38</v>
      </c>
      <c r="D10" t="s">
        <v>21</v>
      </c>
      <c r="F10" t="s">
        <v>22</v>
      </c>
      <c r="H10" t="s">
        <v>23</v>
      </c>
      <c r="J10" t="s">
        <v>24</v>
      </c>
      <c r="L10" t="s">
        <v>25</v>
      </c>
      <c r="N10" t="s">
        <v>26</v>
      </c>
      <c r="P10" t="s">
        <v>27</v>
      </c>
    </row>
    <row r="11" spans="2:17" ht="12.75">
      <c r="B11" s="15">
        <f>SUM('F&lt;25'!$E3:$E24)</f>
        <v>50</v>
      </c>
      <c r="C11" s="2">
        <f>IF(Boxes!$A$3=2,IF(Boxes!$B$3&lt;25,B11,0),0)</f>
        <v>0</v>
      </c>
      <c r="D11" s="15">
        <f>SUM('F25-29'!$E3:$E24)</f>
        <v>50</v>
      </c>
      <c r="E11" s="2">
        <f>IF(Boxes!$A$3=2,IF(Boxes!$B$3&lt;30,IF(Boxes!$B$3&gt;24,D11,0),0),0)</f>
        <v>0</v>
      </c>
      <c r="F11" s="15">
        <f>SUM('F30-34'!$E3:$E24)</f>
        <v>50</v>
      </c>
      <c r="G11" s="2">
        <f>IF(Boxes!$A$3=2,IF(Boxes!$B$3&lt;35,IF(Boxes!$B$3&gt;29,F11,0),0),0)</f>
        <v>0</v>
      </c>
      <c r="H11" s="15">
        <f>SUM('F35-39'!$E3:$E24)</f>
        <v>50</v>
      </c>
      <c r="I11" s="2">
        <f>IF(Boxes!$A$3=2,IF(Boxes!$B$3&lt;40,IF(Boxes!$B$3&gt;34,H11,0),0),0)</f>
        <v>0</v>
      </c>
      <c r="J11" s="15">
        <f>SUM('F40-44'!$E3:$E24)</f>
        <v>50</v>
      </c>
      <c r="K11" s="2">
        <f>IF(Boxes!$A$3=2,IF(Boxes!$B$3&lt;45,IF(Boxes!$B$3&gt;39,J11,0),0),0)</f>
        <v>0</v>
      </c>
      <c r="L11" s="15">
        <f>SUM('F45-49'!$E3:$E24)</f>
        <v>50</v>
      </c>
      <c r="M11" s="2">
        <f>IF(Boxes!$A$3=2,IF(Boxes!$B$3&lt;50,IF(Boxes!$B$3&gt;44,L11,0),0),0)</f>
        <v>0</v>
      </c>
      <c r="N11" s="15">
        <f>SUM('F50-54'!$E3:$E24)</f>
        <v>50</v>
      </c>
      <c r="O11" s="2">
        <f>IF(Boxes!$A$3=2,IF(Boxes!$B$3&lt;55,IF(Boxes!$B$3&gt;49,N11,0),0),0)</f>
        <v>0</v>
      </c>
      <c r="P11" s="15">
        <f>SUM('F55+'!$E3:$E24)</f>
        <v>50</v>
      </c>
      <c r="Q11" s="2">
        <f>IF(Boxes!$A$3=2,IF(Boxes!$B$3&gt;54,P11,0),0)</f>
        <v>0</v>
      </c>
    </row>
    <row r="12" spans="2:17" ht="12.75">
      <c r="B12" s="15">
        <f>LOOKUP(Boxes!$F$3,'F&lt;25'!$G1:$H21)</f>
        <v>22</v>
      </c>
      <c r="C12" s="2">
        <f>IF(Boxes!$A$3=2,IF(Boxes!$B$3&lt;25,B12,0),0)</f>
        <v>0</v>
      </c>
      <c r="D12" s="15">
        <f>LOOKUP(Boxes!$F$3,'F25-29'!$G2:$H21)</f>
        <v>22</v>
      </c>
      <c r="E12" s="2">
        <f>IF(Boxes!$A$3=2,IF(Boxes!$B$3&lt;30,IF(Boxes!$B$3&gt;24,D12,0),0),0)</f>
        <v>0</v>
      </c>
      <c r="F12" s="15">
        <f>LOOKUP(Boxes!$F$3,'F30-34'!$G2:$H21)</f>
        <v>22</v>
      </c>
      <c r="G12" s="2">
        <f>IF(Boxes!$A$3=2,IF(Boxes!$B$3&lt;35,IF(Boxes!$B$3&gt;29,F12,0),0),0)</f>
        <v>0</v>
      </c>
      <c r="H12" s="15">
        <f>LOOKUP(Boxes!$F$3,'F35-39'!$G2:$H21)</f>
        <v>22</v>
      </c>
      <c r="I12" s="2">
        <f>IF(Boxes!$A$3=2,IF(Boxes!$B$3&lt;40,IF(Boxes!$B$3&gt;34,H12,0),0),0)</f>
        <v>0</v>
      </c>
      <c r="J12" s="15">
        <f>LOOKUP(Boxes!$F$3,'F40-44'!$G2:$H21)</f>
        <v>22</v>
      </c>
      <c r="K12" s="2">
        <f>IF(Boxes!$A$3=2,IF(Boxes!$B$3&lt;45,IF(Boxes!$B$3&gt;39,J12,0),0),0)</f>
        <v>0</v>
      </c>
      <c r="L12" s="15">
        <f>LOOKUP(Boxes!$F$3,'F45-49'!$G2:$H21)</f>
        <v>22</v>
      </c>
      <c r="M12" s="2">
        <f>IF(Boxes!$A$3=2,IF(Boxes!$B$3&lt;50,IF(Boxes!$B$3&gt;44,L12,0),0),0)</f>
        <v>0</v>
      </c>
      <c r="N12" s="15">
        <f>LOOKUP(Boxes!$F$3,'F50-54'!$G2:$H21)</f>
        <v>22</v>
      </c>
      <c r="O12" s="2">
        <f>IF(Boxes!$A$3=2,IF(Boxes!$B$3&lt;55,IF(Boxes!$B$3&gt;49,N12,0),0),0)</f>
        <v>0</v>
      </c>
      <c r="P12" s="15">
        <f>LOOKUP(Boxes!$F$3,'F55+'!$G2:$H21)</f>
        <v>22</v>
      </c>
      <c r="Q12" s="2">
        <f>IF(Boxes!$A$3=2,IF(Boxes!$B$3&gt;54,P12,0),0)</f>
        <v>0</v>
      </c>
    </row>
    <row r="13" spans="2:17" ht="12.75">
      <c r="B13" s="15">
        <f>LOOKUP(Boxes!$G$3,'F&lt;25'!$I2:$J24)</f>
        <v>9.5</v>
      </c>
      <c r="C13" s="2">
        <f>IF(Boxes!$A$3=2,IF(Boxes!$B$3&lt;25,B13,0),0)</f>
        <v>0</v>
      </c>
      <c r="D13" s="15">
        <f>LOOKUP(Boxes!$G$3,'F25-29'!$I2:$J24)</f>
        <v>9.75</v>
      </c>
      <c r="E13" s="2">
        <f>IF(Boxes!$A$3=2,IF(Boxes!$B$3&lt;30,IF(Boxes!$B$3&gt;24,D13,0),0),0)</f>
        <v>0</v>
      </c>
      <c r="F13" s="15">
        <f>LOOKUP(Boxes!$G$3,'F30-34'!$I2:$J24)</f>
        <v>10</v>
      </c>
      <c r="G13" s="2">
        <f>IF(Boxes!$A$3=2,IF(Boxes!$B$3&lt;35,IF(Boxes!$B$3&gt;29,F13,0),0),0)</f>
        <v>0</v>
      </c>
      <c r="H13" s="15">
        <f>LOOKUP(Boxes!$G$3,'F35-39'!$I2:$J21)</f>
        <v>10</v>
      </c>
      <c r="I13" s="2">
        <f>IF(Boxes!$A$3=2,IF(Boxes!$B$3&lt;40,IF(Boxes!$B$3&gt;34,H13,0),0),0)</f>
        <v>0</v>
      </c>
      <c r="J13" s="15">
        <f>LOOKUP(Boxes!$G$3,'F40-44'!$I2:$J19)</f>
        <v>10</v>
      </c>
      <c r="K13" s="2">
        <f>IF(Boxes!$A$3=2,IF(Boxes!$B$3&lt;45,IF(Boxes!$B$3&gt;39,J13,0),0),0)</f>
        <v>0</v>
      </c>
      <c r="L13" s="15">
        <f>LOOKUP(Boxes!$G$3,'F45-49'!$I2:$J19)</f>
        <v>10</v>
      </c>
      <c r="M13" s="2">
        <f>IF(Boxes!$A$3=2,IF(Boxes!$B$3&lt;50,IF(Boxes!$B$3&gt;44,L13,0),0),0)</f>
        <v>0</v>
      </c>
      <c r="N13" s="15">
        <f>LOOKUP(Boxes!$G$3,'F50-54'!$I2:$J18)</f>
        <v>10</v>
      </c>
      <c r="O13" s="2">
        <f>IF(Boxes!$A$3=2,IF(Boxes!$B$3&lt;55,IF(Boxes!$B$3&gt;49,N13,0),0),0)</f>
        <v>0</v>
      </c>
      <c r="P13" s="15">
        <f>LOOKUP(Boxes!$G$3,'F55+'!$I2:$J14)</f>
        <v>10</v>
      </c>
      <c r="Q13" s="2">
        <f>IF(Boxes!$A$3=2,IF(Boxes!$B$3&gt;54,P13,0),0)</f>
        <v>0</v>
      </c>
    </row>
    <row r="14" spans="2:17" ht="12.75">
      <c r="B14" s="15">
        <f>LOOKUP(Boxes!$H$3,'F&lt;25'!$K2:$L19)</f>
        <v>9.5</v>
      </c>
      <c r="C14" s="2">
        <f>IF(Boxes!$A$3=2,IF(Boxes!$B$3&lt;25,B14,0),0)</f>
        <v>0</v>
      </c>
      <c r="D14" s="15">
        <f>LOOKUP(Boxes!$H$3,'F25-29'!$K2:$L19)</f>
        <v>10</v>
      </c>
      <c r="E14" s="2">
        <f>IF(Boxes!$A$3=2,IF(Boxes!$B$3&lt;30,IF(Boxes!$B$3&gt;24,D14,0),0),0)</f>
        <v>0</v>
      </c>
      <c r="F14" s="15">
        <f>LOOKUP(Boxes!$H$3,'F30-34'!$K2:$L19)</f>
        <v>10</v>
      </c>
      <c r="G14" s="2">
        <f>IF(Boxes!$A$3=2,IF(Boxes!$B$3&lt;35,IF(Boxes!$B$3&gt;29,F14,0),0),0)</f>
        <v>0</v>
      </c>
      <c r="H14" s="15">
        <f>LOOKUP(Boxes!$H$3,'F35-39'!$K2:$L19)</f>
        <v>10</v>
      </c>
      <c r="I14" s="2">
        <f>IF(Boxes!$A$3=2,IF(Boxes!$B$3&lt;40,IF(Boxes!$B$3&gt;34,H14,0),0),0)</f>
        <v>0</v>
      </c>
      <c r="J14" s="15">
        <f>LOOKUP(Boxes!$H$3,'F40-44'!$K2:$L19)</f>
        <v>10</v>
      </c>
      <c r="K14" s="2">
        <f>IF(Boxes!$A$3=2,IF(Boxes!$B$3&lt;45,IF(Boxes!$B$3&gt;39,J14,0),0),0)</f>
        <v>0</v>
      </c>
      <c r="L14" s="15">
        <f>LOOKUP(Boxes!$H$3,'F45-49'!$K2:$L19)</f>
        <v>10</v>
      </c>
      <c r="M14" s="2">
        <f>IF(Boxes!$A$3=2,IF(Boxes!$B$3&lt;50,IF(Boxes!$B$3&gt;44,L14,0),0),0)</f>
        <v>0</v>
      </c>
      <c r="N14" s="15">
        <f>LOOKUP(Boxes!$H$3,'F50-54'!$K2:$L18)</f>
        <v>10</v>
      </c>
      <c r="O14" s="2">
        <f>IF(Boxes!$A$3=2,IF(Boxes!$B$3&lt;55,IF(Boxes!$B$3&gt;49,N14,0),0),0)</f>
        <v>0</v>
      </c>
      <c r="P14" s="15">
        <f>LOOKUP(Boxes!$H$3,'F55+'!$K2:$L19)</f>
        <v>10</v>
      </c>
      <c r="Q14" s="2">
        <f>IF(Boxes!$A$3=2,IF(Boxes!$B$3&gt;54,P14,0),0)</f>
        <v>0</v>
      </c>
    </row>
    <row r="16" ht="12.75">
      <c r="C16" s="16">
        <f>C5+E5+G5+I5+K5+M5+O5+Q5+C11+E11+G11+I11+K11+M11+O11+Q11</f>
        <v>47.5</v>
      </c>
    </row>
    <row r="17" ht="12.75">
      <c r="C17" s="16">
        <f>C6+E6+G6+I6+K6+M6+O6+Q6+C12+E12+G12+I12+K12+M12+O12+Q12</f>
        <v>27.5</v>
      </c>
    </row>
    <row r="18" ht="12.75">
      <c r="C18" s="16">
        <f>C7+E7+G7+I7+K7+M7+O7+Q7+C13+E13+G13+I13+K13+M13+O13+Q13</f>
        <v>7.75</v>
      </c>
    </row>
    <row r="19" ht="12.75">
      <c r="C19" s="16">
        <f>C8+E8+G8+I8+K8+M8+O8+Q8+C14+E14+G14+I14+K14+M14+O14+Q14</f>
        <v>8.75</v>
      </c>
    </row>
    <row r="22" spans="2:5" ht="12.75">
      <c r="B22">
        <v>4</v>
      </c>
      <c r="D22">
        <v>0</v>
      </c>
      <c r="E22" s="17" t="s">
        <v>37</v>
      </c>
    </row>
    <row r="23" spans="2:5" ht="12.75">
      <c r="B23">
        <v>3</v>
      </c>
      <c r="D23">
        <v>70</v>
      </c>
      <c r="E23" s="17" t="s">
        <v>36</v>
      </c>
    </row>
    <row r="24" spans="2:5" ht="12.75">
      <c r="B24">
        <v>2</v>
      </c>
      <c r="D24">
        <v>75</v>
      </c>
      <c r="E24" s="17" t="s">
        <v>35</v>
      </c>
    </row>
    <row r="25" spans="2:5" ht="12.75">
      <c r="B25">
        <v>1</v>
      </c>
      <c r="D25">
        <v>90</v>
      </c>
      <c r="E25" s="17" t="s">
        <v>34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L4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8" width="6.7109375" style="8" bestFit="1" customWidth="1"/>
    <col min="9" max="12" width="6.7109375" style="9" bestFit="1" customWidth="1"/>
  </cols>
  <sheetData>
    <row r="2" spans="1:12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</row>
    <row r="3" spans="1:12" ht="12.75">
      <c r="A3">
        <v>0</v>
      </c>
      <c r="B3">
        <v>0</v>
      </c>
      <c r="C3">
        <v>9</v>
      </c>
      <c r="D3">
        <v>36</v>
      </c>
      <c r="E3">
        <f>IF((Boxes!$C$3+(Boxes!$D$3/60))&lt;=(C3+(D3/60)),IF((Boxes!$C$3+(Boxes!$D$3/60))&gt;=(A3+(B3/60)),F3,0),0)</f>
        <v>0</v>
      </c>
      <c r="F3" s="2">
        <v>50</v>
      </c>
      <c r="G3" s="18">
        <v>32.5</v>
      </c>
      <c r="H3" s="18">
        <v>28.75</v>
      </c>
      <c r="I3" s="18">
        <v>8</v>
      </c>
      <c r="J3" s="18">
        <v>1</v>
      </c>
      <c r="K3" s="18">
        <v>27</v>
      </c>
      <c r="L3" s="18">
        <v>2</v>
      </c>
    </row>
    <row r="4" spans="1:12" ht="12.75">
      <c r="A4">
        <f aca="true" t="shared" si="0" ref="A4:A24">C3</f>
        <v>9</v>
      </c>
      <c r="B4">
        <f aca="true" t="shared" si="1" ref="B4:B24">D3+1</f>
        <v>37</v>
      </c>
      <c r="C4">
        <v>9</v>
      </c>
      <c r="D4">
        <v>48</v>
      </c>
      <c r="E4">
        <f>IF((Boxes!$C$3+(Boxes!$D$3/60))&lt;=(C4+(D4/60)),IF((Boxes!$C$3+(Boxes!$D$3/60))&gt;=(A4+(B4/60)),F4,0),0)</f>
        <v>47.5</v>
      </c>
      <c r="F4" s="2">
        <v>47.5</v>
      </c>
      <c r="G4" s="18">
        <v>33</v>
      </c>
      <c r="H4" s="18">
        <v>27.5</v>
      </c>
      <c r="I4" s="18">
        <v>10</v>
      </c>
      <c r="J4" s="18">
        <v>2</v>
      </c>
      <c r="K4" s="18">
        <v>28</v>
      </c>
      <c r="L4" s="18">
        <v>4</v>
      </c>
    </row>
    <row r="5" spans="1:12" ht="12.75">
      <c r="A5">
        <f t="shared" si="0"/>
        <v>9</v>
      </c>
      <c r="B5">
        <f t="shared" si="1"/>
        <v>49</v>
      </c>
      <c r="C5">
        <v>10</v>
      </c>
      <c r="D5">
        <v>12</v>
      </c>
      <c r="E5">
        <f>IF((Boxes!$C$3+(Boxes!$D$3/60))&lt;=(C5+(D5/60)),IF((Boxes!$C$3+(Boxes!$D$3/60))&gt;=(A5+(B5/60)),F5,0),0)</f>
        <v>0</v>
      </c>
      <c r="F5" s="2">
        <v>45</v>
      </c>
      <c r="G5" s="18">
        <v>33.5</v>
      </c>
      <c r="H5" s="18">
        <v>26.25</v>
      </c>
      <c r="I5" s="18">
        <v>12</v>
      </c>
      <c r="J5" s="18">
        <v>3</v>
      </c>
      <c r="K5" s="18">
        <v>30</v>
      </c>
      <c r="L5" s="18">
        <v>6</v>
      </c>
    </row>
    <row r="6" spans="1:12" ht="12.75">
      <c r="A6">
        <f t="shared" si="0"/>
        <v>10</v>
      </c>
      <c r="B6">
        <f t="shared" si="1"/>
        <v>13</v>
      </c>
      <c r="C6">
        <v>10</v>
      </c>
      <c r="D6">
        <v>36</v>
      </c>
      <c r="E6">
        <f>IF((Boxes!$C$3+(Boxes!$D$3/60))&lt;=(C6+(D6/60)),IF((Boxes!$C$3+(Boxes!$D$3/60))&gt;=(A6+(B6/60)),F6,0),0)</f>
        <v>0</v>
      </c>
      <c r="F6" s="2">
        <v>43.5</v>
      </c>
      <c r="G6" s="18">
        <v>34</v>
      </c>
      <c r="H6" s="18">
        <v>25</v>
      </c>
      <c r="I6" s="18">
        <v>14</v>
      </c>
      <c r="J6" s="18">
        <v>4</v>
      </c>
      <c r="K6" s="18">
        <v>32</v>
      </c>
      <c r="L6" s="18">
        <v>7</v>
      </c>
    </row>
    <row r="7" spans="1:12" ht="12.75">
      <c r="A7">
        <f t="shared" si="0"/>
        <v>10</v>
      </c>
      <c r="B7">
        <f t="shared" si="1"/>
        <v>37</v>
      </c>
      <c r="C7">
        <v>11</v>
      </c>
      <c r="D7">
        <v>6</v>
      </c>
      <c r="E7">
        <f>IF((Boxes!$C$3+(Boxes!$D$3/60))&lt;=(C7+(D7/60)),IF((Boxes!$C$3+(Boxes!$D$3/60))&gt;=(A7+(B7/60)),F7,0),0)</f>
        <v>0</v>
      </c>
      <c r="F7" s="2">
        <v>42</v>
      </c>
      <c r="G7" s="18">
        <v>34.5</v>
      </c>
      <c r="H7" s="18">
        <v>23.75</v>
      </c>
      <c r="I7" s="18">
        <v>15</v>
      </c>
      <c r="J7" s="18">
        <v>5</v>
      </c>
      <c r="K7" s="18">
        <v>33</v>
      </c>
      <c r="L7" s="18">
        <v>7.1</v>
      </c>
    </row>
    <row r="8" spans="1:12" ht="12.75">
      <c r="A8">
        <f t="shared" si="0"/>
        <v>11</v>
      </c>
      <c r="B8">
        <f t="shared" si="1"/>
        <v>7</v>
      </c>
      <c r="C8">
        <v>11</v>
      </c>
      <c r="D8">
        <v>36</v>
      </c>
      <c r="E8">
        <f>IF((Boxes!$C$3+(Boxes!$D$3/60))&lt;=(C8+(D8/60)),IF((Boxes!$C$3+(Boxes!$D$3/60))&gt;=(A8+(B8/60)),F8,0),0)</f>
        <v>0</v>
      </c>
      <c r="F8" s="2">
        <v>40.5</v>
      </c>
      <c r="G8" s="18">
        <v>35</v>
      </c>
      <c r="H8" s="18">
        <v>22.5</v>
      </c>
      <c r="I8" s="18">
        <v>17</v>
      </c>
      <c r="J8" s="18">
        <v>6</v>
      </c>
      <c r="K8" s="18">
        <v>35</v>
      </c>
      <c r="L8" s="18">
        <v>7.2</v>
      </c>
    </row>
    <row r="9" spans="1:12" ht="12.75">
      <c r="A9">
        <f t="shared" si="0"/>
        <v>11</v>
      </c>
      <c r="B9">
        <f t="shared" si="1"/>
        <v>37</v>
      </c>
      <c r="C9">
        <v>12</v>
      </c>
      <c r="D9">
        <v>12</v>
      </c>
      <c r="E9">
        <f>IF((Boxes!$C$3+(Boxes!$D$3/60))&lt;=(C9+(D9/60)),IF((Boxes!$C$3+(Boxes!$D$3/60))&gt;=(A9+(B9/60)),F9,0),0)</f>
        <v>0</v>
      </c>
      <c r="F9" s="2">
        <v>39</v>
      </c>
      <c r="G9" s="18">
        <v>35.5</v>
      </c>
      <c r="H9" s="18">
        <v>22.35</v>
      </c>
      <c r="I9" s="18">
        <v>19</v>
      </c>
      <c r="J9" s="18">
        <v>7</v>
      </c>
      <c r="K9" s="18">
        <v>36</v>
      </c>
      <c r="L9" s="18">
        <v>7.3</v>
      </c>
    </row>
    <row r="10" spans="1:12" ht="12.75">
      <c r="A10">
        <f t="shared" si="0"/>
        <v>12</v>
      </c>
      <c r="B10">
        <f t="shared" si="1"/>
        <v>13</v>
      </c>
      <c r="C10">
        <v>12</v>
      </c>
      <c r="D10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36</v>
      </c>
      <c r="H10" s="18">
        <v>22.2</v>
      </c>
      <c r="I10" s="18">
        <v>21</v>
      </c>
      <c r="J10" s="18">
        <v>7.1</v>
      </c>
      <c r="K10" s="18">
        <v>38</v>
      </c>
      <c r="L10" s="18">
        <v>7.4</v>
      </c>
    </row>
    <row r="11" spans="1:12" ht="12.75">
      <c r="A11">
        <f t="shared" si="0"/>
        <v>12</v>
      </c>
      <c r="B11">
        <f t="shared" si="1"/>
        <v>55</v>
      </c>
      <c r="C11">
        <v>13</v>
      </c>
      <c r="D11">
        <v>36</v>
      </c>
      <c r="E11">
        <f>IF((Boxes!$C$3+(Boxes!$D$3/60))&lt;=(C11+(D11/60)),IF((Boxes!$C$3+(Boxes!$D$3/60))&gt;=(A11+(B11/60)),F11,0),0)</f>
        <v>0</v>
      </c>
      <c r="F11" s="2">
        <v>36</v>
      </c>
      <c r="G11" s="18">
        <v>36.5</v>
      </c>
      <c r="H11" s="18">
        <v>22.05</v>
      </c>
      <c r="I11" s="18">
        <v>24</v>
      </c>
      <c r="J11" s="18">
        <v>7.2</v>
      </c>
      <c r="K11" s="18">
        <v>40</v>
      </c>
      <c r="L11" s="18">
        <v>7.5</v>
      </c>
    </row>
    <row r="12" spans="1:12" ht="12.75">
      <c r="A12">
        <f t="shared" si="0"/>
        <v>13</v>
      </c>
      <c r="B12">
        <f t="shared" si="1"/>
        <v>37</v>
      </c>
      <c r="C12">
        <v>14</v>
      </c>
      <c r="D12">
        <v>24</v>
      </c>
      <c r="E12">
        <f>IF((Boxes!$C$3+(Boxes!$D$3/60))&lt;=(C12+(D12/60)),IF((Boxes!$C$3+(Boxes!$D$3/60))&gt;=(A12+(B12/60)),F12,0),0)</f>
        <v>0</v>
      </c>
      <c r="F12" s="2">
        <v>34</v>
      </c>
      <c r="G12" s="18">
        <v>37</v>
      </c>
      <c r="H12" s="18">
        <v>21.9</v>
      </c>
      <c r="I12" s="18">
        <v>27</v>
      </c>
      <c r="J12" s="18">
        <v>7.3</v>
      </c>
      <c r="K12" s="18">
        <v>42</v>
      </c>
      <c r="L12" s="18">
        <v>7.75</v>
      </c>
    </row>
    <row r="13" spans="1:12" ht="12.75">
      <c r="A13">
        <f t="shared" si="0"/>
        <v>14</v>
      </c>
      <c r="B13">
        <f t="shared" si="1"/>
        <v>25</v>
      </c>
      <c r="C13">
        <v>14</v>
      </c>
      <c r="D13">
        <v>54</v>
      </c>
      <c r="E13">
        <f>IF((Boxes!$C$3+(Boxes!$D$3/60))&lt;=(C13+(D13/60)),IF((Boxes!$C$3+(Boxes!$D$3/60))&gt;=(A13+(B13/60)),F13,0),0)</f>
        <v>0</v>
      </c>
      <c r="F13" s="2">
        <v>32</v>
      </c>
      <c r="G13" s="18">
        <v>37.5</v>
      </c>
      <c r="H13" s="18">
        <v>21.75</v>
      </c>
      <c r="I13" s="18">
        <v>30</v>
      </c>
      <c r="J13" s="18">
        <v>7.4</v>
      </c>
      <c r="K13" s="18">
        <v>44</v>
      </c>
      <c r="L13" s="18">
        <v>8</v>
      </c>
    </row>
    <row r="14" spans="1:12" ht="12.75">
      <c r="A14">
        <f t="shared" si="0"/>
        <v>14</v>
      </c>
      <c r="B14">
        <f t="shared" si="1"/>
        <v>55</v>
      </c>
      <c r="C14">
        <v>15</v>
      </c>
      <c r="D14">
        <v>18</v>
      </c>
      <c r="E14">
        <f>IF((Boxes!$C$3+(Boxes!$D$3/60))&lt;=(C14+(D14/60)),IF((Boxes!$C$3+(Boxes!$D$3/60))&gt;=(A14+(B14/60)),F14,0),0)</f>
        <v>0</v>
      </c>
      <c r="F14" s="2">
        <v>30</v>
      </c>
      <c r="G14" s="18">
        <v>38</v>
      </c>
      <c r="H14" s="18">
        <v>21.6</v>
      </c>
      <c r="I14" s="18">
        <v>33</v>
      </c>
      <c r="J14" s="18">
        <v>7.5</v>
      </c>
      <c r="K14" s="18">
        <v>46</v>
      </c>
      <c r="L14" s="18">
        <v>8.25</v>
      </c>
    </row>
    <row r="15" spans="1:12" ht="12.75">
      <c r="A15">
        <f t="shared" si="0"/>
        <v>15</v>
      </c>
      <c r="B15">
        <f t="shared" si="1"/>
        <v>19</v>
      </c>
      <c r="C15">
        <v>15</v>
      </c>
      <c r="D15">
        <v>48</v>
      </c>
      <c r="E15">
        <f>IF((Boxes!$C$3+(Boxes!$D$3/60))&lt;=(C15+(D15/60)),IF((Boxes!$C$3+(Boxes!$D$3/60))&gt;=(A15+(B15/60)),F15,0),0)</f>
        <v>0</v>
      </c>
      <c r="F15" s="2">
        <v>27</v>
      </c>
      <c r="G15" s="18">
        <v>38.5</v>
      </c>
      <c r="H15" s="18">
        <v>21.45</v>
      </c>
      <c r="I15" s="18">
        <v>37</v>
      </c>
      <c r="J15" s="18">
        <v>7.75</v>
      </c>
      <c r="K15" s="18">
        <v>48</v>
      </c>
      <c r="L15" s="18">
        <v>8.5</v>
      </c>
    </row>
    <row r="16" spans="1:12" ht="12.75">
      <c r="A16">
        <f t="shared" si="0"/>
        <v>15</v>
      </c>
      <c r="B16">
        <f t="shared" si="1"/>
        <v>49</v>
      </c>
      <c r="C16">
        <v>16</v>
      </c>
      <c r="D16">
        <v>24</v>
      </c>
      <c r="E16">
        <f>IF((Boxes!$C$3+(Boxes!$D$3/60))&lt;=(C16+(D16/60)),IF((Boxes!$C$3+(Boxes!$D$3/60))&gt;=(A16+(B16/60)),F16,0),0)</f>
        <v>0</v>
      </c>
      <c r="F16" s="2">
        <v>24</v>
      </c>
      <c r="G16" s="18">
        <v>39</v>
      </c>
      <c r="H16" s="18">
        <v>21.3</v>
      </c>
      <c r="I16" s="18">
        <v>41</v>
      </c>
      <c r="J16" s="18">
        <v>8</v>
      </c>
      <c r="K16" s="18">
        <v>50</v>
      </c>
      <c r="L16" s="18">
        <v>8.75</v>
      </c>
    </row>
    <row r="17" spans="1:12" ht="12.75">
      <c r="A17">
        <f t="shared" si="0"/>
        <v>16</v>
      </c>
      <c r="B17">
        <f t="shared" si="1"/>
        <v>25</v>
      </c>
      <c r="C17">
        <v>16</v>
      </c>
      <c r="D17">
        <v>54</v>
      </c>
      <c r="E17">
        <f>IF((Boxes!$C$3+(Boxes!$D$3/60))&lt;=(C17+(D17/60)),IF((Boxes!$C$3+(Boxes!$D$3/60))&gt;=(A17+(B17/60)),F17,0),0)</f>
        <v>0</v>
      </c>
      <c r="F17" s="2">
        <v>21</v>
      </c>
      <c r="G17" s="18">
        <v>39.5</v>
      </c>
      <c r="H17" s="18">
        <v>21.25</v>
      </c>
      <c r="I17" s="18">
        <v>45</v>
      </c>
      <c r="J17" s="18">
        <v>8.25</v>
      </c>
      <c r="K17" s="18">
        <v>52</v>
      </c>
      <c r="L17" s="18">
        <v>9</v>
      </c>
    </row>
    <row r="18" spans="1:12" ht="12.75">
      <c r="A18">
        <f t="shared" si="0"/>
        <v>16</v>
      </c>
      <c r="B18">
        <f t="shared" si="1"/>
        <v>55</v>
      </c>
      <c r="C18">
        <v>17</v>
      </c>
      <c r="D18">
        <v>36</v>
      </c>
      <c r="E18">
        <f>IF((Boxes!$C$3+(Boxes!$D$3/60))&lt;=(C18+(D18/60)),IF((Boxes!$C$3+(Boxes!$D$3/60))&gt;=(A18+(B18/60)),F18,0),0)</f>
        <v>0</v>
      </c>
      <c r="F18" s="2">
        <v>18</v>
      </c>
      <c r="G18" s="18">
        <v>40</v>
      </c>
      <c r="H18" s="18">
        <v>21</v>
      </c>
      <c r="I18" s="18">
        <v>49</v>
      </c>
      <c r="J18" s="18">
        <v>8.5</v>
      </c>
      <c r="K18" s="18">
        <v>53</v>
      </c>
      <c r="L18" s="18">
        <v>9.5</v>
      </c>
    </row>
    <row r="19" spans="1:12" ht="12.75">
      <c r="A19">
        <f t="shared" si="0"/>
        <v>17</v>
      </c>
      <c r="B19">
        <f t="shared" si="1"/>
        <v>37</v>
      </c>
      <c r="C19">
        <v>18</v>
      </c>
      <c r="D19">
        <v>12</v>
      </c>
      <c r="E19">
        <f>IF((Boxes!$C$3+(Boxes!$D$3/60))&lt;=(C19+(D19/60)),IF((Boxes!$C$3+(Boxes!$D$3/60))&gt;=(A19+(B19/60)),F19,0),0)</f>
        <v>0</v>
      </c>
      <c r="F19" s="2">
        <v>15</v>
      </c>
      <c r="G19" s="18">
        <v>40.5</v>
      </c>
      <c r="H19" s="18">
        <v>18</v>
      </c>
      <c r="I19" s="18">
        <v>52</v>
      </c>
      <c r="J19" s="18">
        <v>8.75</v>
      </c>
      <c r="K19" s="18">
        <v>55</v>
      </c>
      <c r="L19" s="18">
        <v>10</v>
      </c>
    </row>
    <row r="20" spans="1:12" ht="12.75">
      <c r="A20">
        <f t="shared" si="0"/>
        <v>18</v>
      </c>
      <c r="B20">
        <f t="shared" si="1"/>
        <v>13</v>
      </c>
      <c r="C20">
        <v>18</v>
      </c>
      <c r="D20">
        <v>54</v>
      </c>
      <c r="E20">
        <f>IF((Boxes!$C$3+(Boxes!$D$3/60))&lt;=(C20+(D20/60)),IF((Boxes!$C$3+(Boxes!$D$3/60))&gt;=(A20+(B20/60)),F20,0),0)</f>
        <v>0</v>
      </c>
      <c r="F20" s="2">
        <v>12</v>
      </c>
      <c r="G20" s="18">
        <v>41</v>
      </c>
      <c r="H20" s="18">
        <v>15</v>
      </c>
      <c r="I20" s="18">
        <v>57</v>
      </c>
      <c r="J20" s="18">
        <v>9</v>
      </c>
      <c r="K20" s="18"/>
      <c r="L20" s="18"/>
    </row>
    <row r="21" spans="1:12" ht="12.75">
      <c r="A21">
        <f t="shared" si="0"/>
        <v>18</v>
      </c>
      <c r="B21">
        <f t="shared" si="1"/>
        <v>55</v>
      </c>
      <c r="C21">
        <v>19</v>
      </c>
      <c r="D21">
        <v>42</v>
      </c>
      <c r="E21">
        <f>IF((Boxes!$C$3+(Boxes!$D$3/60))&lt;=(C21+(D21/60)),IF((Boxes!$C$3+(Boxes!$D$3/60))&gt;=(A21+(B21/60)),F21,0),0)</f>
        <v>0</v>
      </c>
      <c r="F21" s="2">
        <v>9</v>
      </c>
      <c r="G21" s="18">
        <v>41.5</v>
      </c>
      <c r="H21" s="18">
        <v>12</v>
      </c>
      <c r="I21" s="18">
        <v>59</v>
      </c>
      <c r="J21" s="18">
        <v>9.25</v>
      </c>
      <c r="K21" s="19"/>
      <c r="L21" s="19"/>
    </row>
    <row r="22" spans="1:12" ht="12.75">
      <c r="A22">
        <f t="shared" si="0"/>
        <v>19</v>
      </c>
      <c r="B22">
        <f t="shared" si="1"/>
        <v>43</v>
      </c>
      <c r="C22">
        <v>20</v>
      </c>
      <c r="D22">
        <v>36</v>
      </c>
      <c r="E22">
        <f>IF((Boxes!$C$3+(Boxes!$D$3/60))&lt;=(C22+(D22/60)),IF((Boxes!$C$3+(Boxes!$D$3/60))&gt;=(A22+(B22/60)),F22,0),0)</f>
        <v>0</v>
      </c>
      <c r="F22" s="2">
        <v>6</v>
      </c>
      <c r="G22" s="18">
        <v>42</v>
      </c>
      <c r="H22" s="18">
        <v>9</v>
      </c>
      <c r="I22" s="18">
        <v>60</v>
      </c>
      <c r="J22" s="18">
        <v>9.5</v>
      </c>
      <c r="K22" s="19"/>
      <c r="L22" s="19"/>
    </row>
    <row r="23" spans="1:12" ht="12.75">
      <c r="A23">
        <f t="shared" si="0"/>
        <v>20</v>
      </c>
      <c r="B23">
        <f t="shared" si="1"/>
        <v>37</v>
      </c>
      <c r="C23">
        <v>21</v>
      </c>
      <c r="D23">
        <v>30</v>
      </c>
      <c r="E23">
        <f>IF((Boxes!$C$3+(Boxes!$D$3/60))&lt;=(C23+(D23/60)),IF((Boxes!$C$3+(Boxes!$D$3/60))&gt;=(A23+(B23/60)),F23,0),0)</f>
        <v>0</v>
      </c>
      <c r="F23" s="2">
        <v>3</v>
      </c>
      <c r="G23" s="18">
        <v>42.5</v>
      </c>
      <c r="H23" s="18">
        <v>6</v>
      </c>
      <c r="I23" s="18">
        <v>61</v>
      </c>
      <c r="J23" s="18">
        <v>9.75</v>
      </c>
      <c r="K23" s="19"/>
      <c r="L23" s="19"/>
    </row>
    <row r="24" spans="1:12" ht="12.75">
      <c r="A24">
        <f t="shared" si="0"/>
        <v>21</v>
      </c>
      <c r="B24">
        <f t="shared" si="1"/>
        <v>31</v>
      </c>
      <c r="C24">
        <v>99</v>
      </c>
      <c r="D24">
        <v>99</v>
      </c>
      <c r="E24">
        <f>IF((Boxes!$C$3+(Boxes!$D$3/60))&lt;=(C24+(D24/60)),IF((Boxes!$C$3+(Boxes!$D$3/60))&gt;=(A24+(B24/60)),F24,0),0)</f>
        <v>0</v>
      </c>
      <c r="F24" s="2">
        <v>0</v>
      </c>
      <c r="G24" s="18">
        <v>43</v>
      </c>
      <c r="H24" s="18">
        <v>3</v>
      </c>
      <c r="I24" s="18">
        <v>62</v>
      </c>
      <c r="J24" s="18">
        <v>10</v>
      </c>
      <c r="K24" s="19"/>
      <c r="L24" s="19"/>
    </row>
    <row r="25" spans="7:12" ht="12.75">
      <c r="G25" s="18">
        <v>43.01</v>
      </c>
      <c r="H25" s="18">
        <v>0</v>
      </c>
      <c r="I25" s="18"/>
      <c r="J25" s="18"/>
      <c r="K25" s="19"/>
      <c r="L25" s="19"/>
    </row>
    <row r="28" spans="10:11" ht="12.75">
      <c r="J28" s="10"/>
      <c r="K28" s="10"/>
    </row>
    <row r="29" spans="8:11" ht="15.75">
      <c r="H29" s="11"/>
      <c r="J29" s="10"/>
      <c r="K29" s="10"/>
    </row>
    <row r="30" spans="8:11" ht="15.75">
      <c r="H30" s="11"/>
      <c r="J30" s="10"/>
      <c r="K30" s="10"/>
    </row>
    <row r="31" spans="8:11" ht="15.75">
      <c r="H31" s="11"/>
      <c r="J31" s="10"/>
      <c r="K31" s="10"/>
    </row>
    <row r="32" spans="8:11" ht="15.75">
      <c r="H32" s="11"/>
      <c r="J32" s="10"/>
      <c r="K32" s="10"/>
    </row>
    <row r="33" spans="10:11" ht="12.75">
      <c r="J33" s="10"/>
      <c r="K33" s="10"/>
    </row>
    <row r="34" spans="10:11" ht="12.75">
      <c r="J34" s="10"/>
      <c r="K34" s="10"/>
    </row>
    <row r="35" spans="10:11" ht="12.75">
      <c r="J35" s="10"/>
      <c r="K35" s="10"/>
    </row>
    <row r="36" spans="10:11" ht="12.75">
      <c r="J36" s="10"/>
      <c r="K36" s="10"/>
    </row>
    <row r="37" spans="10:11" ht="12.75">
      <c r="J37" s="10"/>
      <c r="K37" s="10"/>
    </row>
    <row r="38" spans="10:11" ht="12.75">
      <c r="J38" s="10"/>
      <c r="K38" s="10"/>
    </row>
    <row r="39" spans="10:11" ht="12.75">
      <c r="J39" s="10"/>
      <c r="K39" s="10"/>
    </row>
    <row r="40" spans="10:11" ht="12.75">
      <c r="J40" s="10"/>
      <c r="K40" s="10"/>
    </row>
    <row r="41" spans="10:11" ht="12.75">
      <c r="J41" s="10"/>
      <c r="K41" s="10"/>
    </row>
    <row r="42" spans="10:11" ht="12.75">
      <c r="J42" s="10"/>
      <c r="K42" s="10"/>
    </row>
    <row r="43" spans="10:11" ht="12.75">
      <c r="J43" s="10"/>
      <c r="K43" s="10"/>
    </row>
    <row r="44" spans="10:11" ht="12.75">
      <c r="J44" s="10"/>
      <c r="K44" s="10"/>
    </row>
    <row r="45" spans="10:11" ht="12.75">
      <c r="J45" s="10"/>
      <c r="K45" s="10"/>
    </row>
    <row r="46" spans="10:11" ht="12.75">
      <c r="J46" s="10"/>
      <c r="K46" s="10"/>
    </row>
    <row r="47" spans="10:11" ht="12.75">
      <c r="J47" s="10"/>
      <c r="K47" s="10"/>
    </row>
    <row r="48" spans="10:11" ht="12.75">
      <c r="J48" s="10"/>
      <c r="K48" s="10"/>
    </row>
    <row r="49" spans="10:11" ht="12.75">
      <c r="J49" s="10"/>
      <c r="K49" s="10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12" width="6.7109375" style="0" bestFit="1" customWidth="1"/>
  </cols>
  <sheetData>
    <row r="1" spans="7:12" ht="12.75">
      <c r="G1" s="2"/>
      <c r="H1" s="2"/>
      <c r="I1" s="2"/>
      <c r="J1" s="2"/>
      <c r="K1" s="2"/>
      <c r="L1" s="2"/>
    </row>
    <row r="2" spans="1:12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</row>
    <row r="3" spans="1:12" ht="12.75">
      <c r="A3">
        <v>0</v>
      </c>
      <c r="B3">
        <v>0</v>
      </c>
      <c r="C3">
        <v>9</v>
      </c>
      <c r="D3">
        <v>36</v>
      </c>
      <c r="E3">
        <f>IF((Boxes!$C$3+(Boxes!$D$3/60))&lt;=(C3+(D3/60)),IF((Boxes!$C$3+(Boxes!$D$3/60))&gt;=(A3+(B3/60)),F3,0),0)</f>
        <v>0</v>
      </c>
      <c r="F3" s="2">
        <v>50</v>
      </c>
      <c r="G3" s="18">
        <v>32.5</v>
      </c>
      <c r="H3" s="18">
        <v>28.75</v>
      </c>
      <c r="I3" s="18">
        <v>7</v>
      </c>
      <c r="J3" s="18">
        <v>1</v>
      </c>
      <c r="K3" s="18">
        <v>25</v>
      </c>
      <c r="L3" s="18">
        <v>2</v>
      </c>
    </row>
    <row r="4" spans="1:12" ht="12.75">
      <c r="A4">
        <f aca="true" t="shared" si="0" ref="A4:A24">C3</f>
        <v>9</v>
      </c>
      <c r="B4">
        <f aca="true" t="shared" si="1" ref="B4:B24">D3+1</f>
        <v>37</v>
      </c>
      <c r="C4">
        <v>9</v>
      </c>
      <c r="D4">
        <v>48</v>
      </c>
      <c r="E4">
        <f>IF((Boxes!$C$3+(Boxes!$D$3/60))&lt;=(C4+(D4/60)),IF((Boxes!$C$3+(Boxes!$D$3/60))&gt;=(A4+(B4/60)),F4,0),0)</f>
        <v>47.5</v>
      </c>
      <c r="F4" s="2">
        <v>47.5</v>
      </c>
      <c r="G4" s="18">
        <v>33</v>
      </c>
      <c r="H4" s="18">
        <v>27.5</v>
      </c>
      <c r="I4" s="18">
        <v>9</v>
      </c>
      <c r="J4" s="18">
        <v>2</v>
      </c>
      <c r="K4" s="18">
        <v>27</v>
      </c>
      <c r="L4" s="18">
        <v>4</v>
      </c>
    </row>
    <row r="5" spans="1:12" ht="12.75">
      <c r="A5">
        <f t="shared" si="0"/>
        <v>9</v>
      </c>
      <c r="B5">
        <f t="shared" si="1"/>
        <v>49</v>
      </c>
      <c r="C5">
        <v>10</v>
      </c>
      <c r="D5">
        <v>12</v>
      </c>
      <c r="E5">
        <f>IF((Boxes!$C$3+(Boxes!$D$3/60))&lt;=(C5+(D5/60)),IF((Boxes!$C$3+(Boxes!$D$3/60))&gt;=(A5+(B5/60)),F5,0),0)</f>
        <v>0</v>
      </c>
      <c r="F5" s="2">
        <v>45</v>
      </c>
      <c r="G5" s="18">
        <v>33.5</v>
      </c>
      <c r="H5" s="18">
        <v>26.25</v>
      </c>
      <c r="I5" s="18">
        <v>10</v>
      </c>
      <c r="J5" s="18">
        <v>3</v>
      </c>
      <c r="K5" s="18">
        <v>28</v>
      </c>
      <c r="L5" s="18">
        <v>6</v>
      </c>
    </row>
    <row r="6" spans="1:12" ht="12.75">
      <c r="A6">
        <f t="shared" si="0"/>
        <v>10</v>
      </c>
      <c r="B6">
        <f t="shared" si="1"/>
        <v>13</v>
      </c>
      <c r="C6">
        <v>10</v>
      </c>
      <c r="D6">
        <v>36</v>
      </c>
      <c r="E6">
        <f>IF((Boxes!$C$3+(Boxes!$D$3/60))&lt;=(C6+(D6/60)),IF((Boxes!$C$3+(Boxes!$D$3/60))&gt;=(A6+(B6/60)),F6,0),0)</f>
        <v>0</v>
      </c>
      <c r="F6" s="2">
        <v>43.5</v>
      </c>
      <c r="G6" s="18">
        <v>34</v>
      </c>
      <c r="H6" s="18">
        <v>25</v>
      </c>
      <c r="I6" s="18">
        <v>11</v>
      </c>
      <c r="J6" s="18">
        <v>4</v>
      </c>
      <c r="K6" s="18">
        <v>30</v>
      </c>
      <c r="L6" s="18">
        <v>7</v>
      </c>
    </row>
    <row r="7" spans="1:12" ht="12.75">
      <c r="A7">
        <f t="shared" si="0"/>
        <v>10</v>
      </c>
      <c r="B7">
        <f t="shared" si="1"/>
        <v>37</v>
      </c>
      <c r="C7">
        <v>11</v>
      </c>
      <c r="D7">
        <v>6</v>
      </c>
      <c r="E7">
        <f>IF((Boxes!$C$3+(Boxes!$D$3/60))&lt;=(C7+(D7/60)),IF((Boxes!$C$3+(Boxes!$D$3/60))&gt;=(A7+(B7/60)),F7,0),0)</f>
        <v>0</v>
      </c>
      <c r="F7" s="2">
        <v>42</v>
      </c>
      <c r="G7" s="18">
        <v>34.5</v>
      </c>
      <c r="H7" s="18">
        <v>23.75</v>
      </c>
      <c r="I7" s="18">
        <v>13</v>
      </c>
      <c r="J7" s="18">
        <v>5</v>
      </c>
      <c r="K7" s="18">
        <v>31</v>
      </c>
      <c r="L7" s="18">
        <v>7.1</v>
      </c>
    </row>
    <row r="8" spans="1:12" ht="12.75">
      <c r="A8">
        <f t="shared" si="0"/>
        <v>11</v>
      </c>
      <c r="B8">
        <f t="shared" si="1"/>
        <v>7</v>
      </c>
      <c r="C8">
        <v>11</v>
      </c>
      <c r="D8">
        <v>36</v>
      </c>
      <c r="E8">
        <f>IF((Boxes!$C$3+(Boxes!$D$3/60))&lt;=(C8+(D8/60)),IF((Boxes!$C$3+(Boxes!$D$3/60))&gt;=(A8+(B8/60)),F8,0),0)</f>
        <v>0</v>
      </c>
      <c r="F8" s="2">
        <v>40.5</v>
      </c>
      <c r="G8" s="18">
        <v>35</v>
      </c>
      <c r="H8" s="18">
        <v>22.5</v>
      </c>
      <c r="I8" s="18">
        <v>15</v>
      </c>
      <c r="J8" s="18">
        <v>6</v>
      </c>
      <c r="K8" s="18">
        <v>33</v>
      </c>
      <c r="L8" s="18">
        <v>7.2</v>
      </c>
    </row>
    <row r="9" spans="1:12" ht="12.75">
      <c r="A9">
        <f t="shared" si="0"/>
        <v>11</v>
      </c>
      <c r="B9">
        <f t="shared" si="1"/>
        <v>37</v>
      </c>
      <c r="C9">
        <v>12</v>
      </c>
      <c r="D9">
        <v>12</v>
      </c>
      <c r="E9">
        <f>IF((Boxes!$C$3+(Boxes!$D$3/60))&lt;=(C9+(D9/60)),IF((Boxes!$C$3+(Boxes!$D$3/60))&gt;=(A9+(B9/60)),F9,0),0)</f>
        <v>0</v>
      </c>
      <c r="F9" s="2">
        <v>39</v>
      </c>
      <c r="G9" s="18">
        <v>35.5</v>
      </c>
      <c r="H9" s="18">
        <v>22.35</v>
      </c>
      <c r="I9" s="18">
        <v>17</v>
      </c>
      <c r="J9" s="18">
        <v>7</v>
      </c>
      <c r="K9" s="18">
        <v>34</v>
      </c>
      <c r="L9" s="18">
        <v>7.3</v>
      </c>
    </row>
    <row r="10" spans="1:12" ht="12.75">
      <c r="A10">
        <f t="shared" si="0"/>
        <v>12</v>
      </c>
      <c r="B10">
        <f t="shared" si="1"/>
        <v>13</v>
      </c>
      <c r="C10">
        <v>12</v>
      </c>
      <c r="D10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36</v>
      </c>
      <c r="H10" s="18">
        <v>22.2</v>
      </c>
      <c r="I10" s="18">
        <v>20</v>
      </c>
      <c r="J10" s="18">
        <v>7.1</v>
      </c>
      <c r="K10" s="18">
        <v>36</v>
      </c>
      <c r="L10" s="18">
        <v>7.4</v>
      </c>
    </row>
    <row r="11" spans="1:12" ht="12.75">
      <c r="A11">
        <f t="shared" si="0"/>
        <v>12</v>
      </c>
      <c r="B11">
        <f t="shared" si="1"/>
        <v>55</v>
      </c>
      <c r="C11">
        <v>13</v>
      </c>
      <c r="D11">
        <v>36</v>
      </c>
      <c r="E11">
        <f>IF((Boxes!$C$3+(Boxes!$D$3/60))&lt;=(C11+(D11/60)),IF((Boxes!$C$3+(Boxes!$D$3/60))&gt;=(A11+(B11/60)),F11,0),0)</f>
        <v>0</v>
      </c>
      <c r="F11" s="2">
        <v>36</v>
      </c>
      <c r="G11" s="18">
        <v>36.5</v>
      </c>
      <c r="H11" s="18">
        <v>22.05</v>
      </c>
      <c r="I11" s="18">
        <v>23</v>
      </c>
      <c r="J11" s="18">
        <v>7.2</v>
      </c>
      <c r="K11" s="18">
        <v>38</v>
      </c>
      <c r="L11" s="18">
        <v>7.5</v>
      </c>
    </row>
    <row r="12" spans="1:12" ht="12.75">
      <c r="A12">
        <f t="shared" si="0"/>
        <v>13</v>
      </c>
      <c r="B12">
        <f t="shared" si="1"/>
        <v>37</v>
      </c>
      <c r="C12">
        <v>14</v>
      </c>
      <c r="D12">
        <v>24</v>
      </c>
      <c r="E12">
        <f>IF((Boxes!$C$3+(Boxes!$D$3/60))&lt;=(C12+(D12/60)),IF((Boxes!$C$3+(Boxes!$D$3/60))&gt;=(A12+(B12/60)),F12,0),0)</f>
        <v>0</v>
      </c>
      <c r="F12" s="2">
        <v>34</v>
      </c>
      <c r="G12" s="18">
        <v>37</v>
      </c>
      <c r="H12" s="18">
        <v>21.9</v>
      </c>
      <c r="I12" s="18">
        <v>25</v>
      </c>
      <c r="J12" s="18">
        <v>7.3</v>
      </c>
      <c r="K12" s="18">
        <v>40</v>
      </c>
      <c r="L12" s="18">
        <v>7.75</v>
      </c>
    </row>
    <row r="13" spans="1:12" ht="12.75">
      <c r="A13">
        <f t="shared" si="0"/>
        <v>14</v>
      </c>
      <c r="B13">
        <f t="shared" si="1"/>
        <v>25</v>
      </c>
      <c r="C13">
        <v>14</v>
      </c>
      <c r="D13">
        <v>54</v>
      </c>
      <c r="E13">
        <f>IF((Boxes!$C$3+(Boxes!$D$3/60))&lt;=(C13+(D13/60)),IF((Boxes!$C$3+(Boxes!$D$3/60))&gt;=(A13+(B13/60)),F13,0),0)</f>
        <v>0</v>
      </c>
      <c r="F13" s="2">
        <v>32</v>
      </c>
      <c r="G13" s="18">
        <v>37.5</v>
      </c>
      <c r="H13" s="18">
        <v>21.75</v>
      </c>
      <c r="I13" s="18">
        <v>27</v>
      </c>
      <c r="J13" s="18">
        <v>7.4</v>
      </c>
      <c r="K13" s="18">
        <v>42</v>
      </c>
      <c r="L13" s="18">
        <v>8</v>
      </c>
    </row>
    <row r="14" spans="1:12" ht="12.75">
      <c r="A14">
        <f t="shared" si="0"/>
        <v>14</v>
      </c>
      <c r="B14">
        <f t="shared" si="1"/>
        <v>55</v>
      </c>
      <c r="C14">
        <v>15</v>
      </c>
      <c r="D14">
        <v>18</v>
      </c>
      <c r="E14">
        <f>IF((Boxes!$C$3+(Boxes!$D$3/60))&lt;=(C14+(D14/60)),IF((Boxes!$C$3+(Boxes!$D$3/60))&gt;=(A14+(B14/60)),F14,0),0)</f>
        <v>0</v>
      </c>
      <c r="F14" s="2">
        <v>30</v>
      </c>
      <c r="G14" s="18">
        <v>38</v>
      </c>
      <c r="H14" s="18">
        <v>21.6</v>
      </c>
      <c r="I14" s="18">
        <v>30</v>
      </c>
      <c r="J14" s="18">
        <v>7.5</v>
      </c>
      <c r="K14" s="18">
        <v>44</v>
      </c>
      <c r="L14" s="18">
        <v>8.25</v>
      </c>
    </row>
    <row r="15" spans="1:12" ht="12.75">
      <c r="A15">
        <f t="shared" si="0"/>
        <v>15</v>
      </c>
      <c r="B15">
        <f t="shared" si="1"/>
        <v>19</v>
      </c>
      <c r="C15">
        <v>15</v>
      </c>
      <c r="D15">
        <v>48</v>
      </c>
      <c r="E15">
        <f>IF((Boxes!$C$3+(Boxes!$D$3/60))&lt;=(C15+(D15/60)),IF((Boxes!$C$3+(Boxes!$D$3/60))&gt;=(A15+(B15/60)),F15,0),0)</f>
        <v>0</v>
      </c>
      <c r="F15" s="2">
        <v>27</v>
      </c>
      <c r="G15" s="18">
        <v>38.5</v>
      </c>
      <c r="H15" s="18">
        <v>21.45</v>
      </c>
      <c r="I15" s="18">
        <v>34</v>
      </c>
      <c r="J15" s="18">
        <v>7.75</v>
      </c>
      <c r="K15" s="18">
        <v>46</v>
      </c>
      <c r="L15" s="18">
        <v>8.5</v>
      </c>
    </row>
    <row r="16" spans="1:12" ht="12.75">
      <c r="A16">
        <f t="shared" si="0"/>
        <v>15</v>
      </c>
      <c r="B16">
        <f t="shared" si="1"/>
        <v>49</v>
      </c>
      <c r="C16">
        <v>16</v>
      </c>
      <c r="D16">
        <v>24</v>
      </c>
      <c r="E16">
        <f>IF((Boxes!$C$3+(Boxes!$D$3/60))&lt;=(C16+(D16/60)),IF((Boxes!$C$3+(Boxes!$D$3/60))&gt;=(A16+(B16/60)),F16,0),0)</f>
        <v>0</v>
      </c>
      <c r="F16" s="2">
        <v>24</v>
      </c>
      <c r="G16" s="18">
        <v>39</v>
      </c>
      <c r="H16" s="18">
        <v>21.3</v>
      </c>
      <c r="I16" s="18">
        <v>37</v>
      </c>
      <c r="J16" s="18">
        <v>8</v>
      </c>
      <c r="K16" s="18">
        <v>48</v>
      </c>
      <c r="L16" s="18">
        <v>8.75</v>
      </c>
    </row>
    <row r="17" spans="1:12" ht="12.75">
      <c r="A17">
        <f t="shared" si="0"/>
        <v>16</v>
      </c>
      <c r="B17">
        <f t="shared" si="1"/>
        <v>25</v>
      </c>
      <c r="C17">
        <v>16</v>
      </c>
      <c r="D17">
        <v>54</v>
      </c>
      <c r="E17">
        <f>IF((Boxes!$C$3+(Boxes!$D$3/60))&lt;=(C17+(D17/60)),IF((Boxes!$C$3+(Boxes!$D$3/60))&gt;=(A17+(B17/60)),F17,0),0)</f>
        <v>0</v>
      </c>
      <c r="F17" s="2">
        <v>21</v>
      </c>
      <c r="G17" s="18">
        <v>39.5</v>
      </c>
      <c r="H17" s="18">
        <v>21.25</v>
      </c>
      <c r="I17" s="18">
        <v>41</v>
      </c>
      <c r="J17" s="18">
        <v>8.25</v>
      </c>
      <c r="K17" s="18">
        <v>50</v>
      </c>
      <c r="L17" s="18">
        <v>9</v>
      </c>
    </row>
    <row r="18" spans="1:12" ht="12.75">
      <c r="A18">
        <f t="shared" si="0"/>
        <v>16</v>
      </c>
      <c r="B18">
        <f t="shared" si="1"/>
        <v>55</v>
      </c>
      <c r="C18">
        <v>17</v>
      </c>
      <c r="D18">
        <v>36</v>
      </c>
      <c r="E18">
        <f>IF((Boxes!$C$3+(Boxes!$D$3/60))&lt;=(C18+(D18/60)),IF((Boxes!$C$3+(Boxes!$D$3/60))&gt;=(A18+(B18/60)),F18,0),0)</f>
        <v>0</v>
      </c>
      <c r="F18" s="2">
        <v>18</v>
      </c>
      <c r="G18" s="18">
        <v>40</v>
      </c>
      <c r="H18" s="18">
        <v>21</v>
      </c>
      <c r="I18" s="18">
        <v>45</v>
      </c>
      <c r="J18" s="18">
        <v>8.5</v>
      </c>
      <c r="K18" s="18">
        <v>51</v>
      </c>
      <c r="L18" s="18">
        <v>9.5</v>
      </c>
    </row>
    <row r="19" spans="1:12" ht="12.75">
      <c r="A19">
        <f t="shared" si="0"/>
        <v>17</v>
      </c>
      <c r="B19">
        <f t="shared" si="1"/>
        <v>37</v>
      </c>
      <c r="C19">
        <v>18</v>
      </c>
      <c r="D19">
        <v>12</v>
      </c>
      <c r="E19">
        <f>IF((Boxes!$C$3+(Boxes!$D$3/60))&lt;=(C19+(D19/60)),IF((Boxes!$C$3+(Boxes!$D$3/60))&gt;=(A19+(B19/60)),F19,0),0)</f>
        <v>0</v>
      </c>
      <c r="F19" s="2">
        <v>15</v>
      </c>
      <c r="G19" s="18">
        <v>40.5</v>
      </c>
      <c r="H19" s="18">
        <v>18</v>
      </c>
      <c r="I19" s="18">
        <v>48</v>
      </c>
      <c r="J19" s="18">
        <v>8.75</v>
      </c>
      <c r="K19" s="18">
        <v>53</v>
      </c>
      <c r="L19" s="18">
        <v>10</v>
      </c>
    </row>
    <row r="20" spans="1:12" ht="12.75">
      <c r="A20">
        <f t="shared" si="0"/>
        <v>18</v>
      </c>
      <c r="B20">
        <f t="shared" si="1"/>
        <v>13</v>
      </c>
      <c r="C20">
        <v>18</v>
      </c>
      <c r="D20">
        <v>54</v>
      </c>
      <c r="E20">
        <f>IF((Boxes!$C$3+(Boxes!$D$3/60))&lt;=(C20+(D20/60)),IF((Boxes!$C$3+(Boxes!$D$3/60))&gt;=(A20+(B20/60)),F20,0),0)</f>
        <v>0</v>
      </c>
      <c r="F20" s="2">
        <v>12</v>
      </c>
      <c r="G20" s="18">
        <v>41</v>
      </c>
      <c r="H20" s="18">
        <v>15</v>
      </c>
      <c r="I20" s="18">
        <v>52</v>
      </c>
      <c r="J20" s="18">
        <v>9</v>
      </c>
      <c r="K20" s="18"/>
      <c r="L20" s="18"/>
    </row>
    <row r="21" spans="1:12" ht="12.75">
      <c r="A21">
        <f t="shared" si="0"/>
        <v>18</v>
      </c>
      <c r="B21">
        <f t="shared" si="1"/>
        <v>55</v>
      </c>
      <c r="C21">
        <v>19</v>
      </c>
      <c r="D21">
        <v>42</v>
      </c>
      <c r="E21">
        <f>IF((Boxes!$C$3+(Boxes!$D$3/60))&lt;=(C21+(D21/60)),IF((Boxes!$C$3+(Boxes!$D$3/60))&gt;=(A21+(B21/60)),F21,0),0)</f>
        <v>0</v>
      </c>
      <c r="F21" s="2">
        <v>9</v>
      </c>
      <c r="G21" s="18">
        <v>41.5</v>
      </c>
      <c r="H21" s="18">
        <v>12</v>
      </c>
      <c r="I21" s="18">
        <v>54</v>
      </c>
      <c r="J21" s="18">
        <v>9.25</v>
      </c>
      <c r="K21" s="19"/>
      <c r="L21" s="19"/>
    </row>
    <row r="22" spans="1:12" ht="12.75">
      <c r="A22">
        <f t="shared" si="0"/>
        <v>19</v>
      </c>
      <c r="B22">
        <f t="shared" si="1"/>
        <v>43</v>
      </c>
      <c r="C22">
        <v>20</v>
      </c>
      <c r="D22">
        <v>36</v>
      </c>
      <c r="E22">
        <f>IF((Boxes!$C$3+(Boxes!$D$3/60))&lt;=(C22+(D22/60)),IF((Boxes!$C$3+(Boxes!$D$3/60))&gt;=(A22+(B22/60)),F22,0),0)</f>
        <v>0</v>
      </c>
      <c r="F22" s="2">
        <v>6</v>
      </c>
      <c r="G22" s="18">
        <v>42</v>
      </c>
      <c r="H22" s="18">
        <v>9</v>
      </c>
      <c r="I22" s="18">
        <v>55</v>
      </c>
      <c r="J22" s="18">
        <v>9.5</v>
      </c>
      <c r="K22" s="19"/>
      <c r="L22" s="19"/>
    </row>
    <row r="23" spans="1:12" ht="12.75">
      <c r="A23">
        <f t="shared" si="0"/>
        <v>20</v>
      </c>
      <c r="B23">
        <f t="shared" si="1"/>
        <v>37</v>
      </c>
      <c r="C23">
        <v>21</v>
      </c>
      <c r="D23">
        <v>30</v>
      </c>
      <c r="E23">
        <f>IF((Boxes!$C$3+(Boxes!$D$3/60))&lt;=(C23+(D23/60)),IF((Boxes!$C$3+(Boxes!$D$3/60))&gt;=(A23+(B23/60)),F23,0),0)</f>
        <v>0</v>
      </c>
      <c r="F23" s="2">
        <v>3</v>
      </c>
      <c r="G23" s="18">
        <v>42.5</v>
      </c>
      <c r="H23" s="18">
        <v>6</v>
      </c>
      <c r="I23" s="18">
        <v>56</v>
      </c>
      <c r="J23" s="18">
        <v>9.75</v>
      </c>
      <c r="K23" s="19"/>
      <c r="L23" s="19"/>
    </row>
    <row r="24" spans="1:12" ht="12.75">
      <c r="A24">
        <f t="shared" si="0"/>
        <v>21</v>
      </c>
      <c r="B24">
        <f t="shared" si="1"/>
        <v>31</v>
      </c>
      <c r="C24">
        <v>99</v>
      </c>
      <c r="D24">
        <v>99</v>
      </c>
      <c r="E24">
        <f>IF((Boxes!$C$3+(Boxes!$D$3/60))&lt;=(C24+(D24/60)),IF((Boxes!$C$3+(Boxes!$D$3/60))&gt;=(A24+(B24/60)),F24,0),0)</f>
        <v>0</v>
      </c>
      <c r="F24" s="2">
        <v>0</v>
      </c>
      <c r="G24" s="18">
        <v>43</v>
      </c>
      <c r="H24" s="18">
        <v>3</v>
      </c>
      <c r="I24" s="18">
        <v>57</v>
      </c>
      <c r="J24" s="18">
        <v>10</v>
      </c>
      <c r="K24" s="19"/>
      <c r="L24" s="19"/>
    </row>
    <row r="25" spans="7:12" ht="12.75">
      <c r="G25" s="18">
        <v>43.01</v>
      </c>
      <c r="H25" s="18">
        <v>0</v>
      </c>
      <c r="I25" s="18"/>
      <c r="J25" s="18"/>
      <c r="K25" s="19"/>
      <c r="L25" s="19"/>
    </row>
    <row r="26" spans="7:12" ht="12.75">
      <c r="G26" s="8"/>
      <c r="H26" s="8"/>
      <c r="I26" s="9"/>
      <c r="J26" s="9"/>
      <c r="K26" s="9"/>
      <c r="L26" s="9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12" width="6.7109375" style="0" bestFit="1" customWidth="1"/>
  </cols>
  <sheetData>
    <row r="2" spans="1:12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</row>
    <row r="3" spans="1:12" ht="12.75">
      <c r="A3">
        <v>0</v>
      </c>
      <c r="B3">
        <v>0</v>
      </c>
      <c r="C3">
        <v>9</v>
      </c>
      <c r="D3">
        <v>48</v>
      </c>
      <c r="E3">
        <f>IF((Boxes!$C$3+(Boxes!$D$3/60))&lt;=(C3+(D3/60)),IF((Boxes!$C$3+(Boxes!$D$3/60))&gt;=(A3+(B3/60)),F3,0),0)</f>
        <v>50</v>
      </c>
      <c r="F3" s="2">
        <v>50</v>
      </c>
      <c r="G3" s="18">
        <v>32.5</v>
      </c>
      <c r="H3" s="18">
        <v>28.75</v>
      </c>
      <c r="I3" s="18">
        <v>5</v>
      </c>
      <c r="J3" s="18">
        <v>1</v>
      </c>
      <c r="K3" s="18">
        <v>23</v>
      </c>
      <c r="L3" s="18">
        <v>2</v>
      </c>
    </row>
    <row r="4" spans="1:12" ht="12.75">
      <c r="A4">
        <f aca="true" t="shared" si="0" ref="A4:A24">C3</f>
        <v>9</v>
      </c>
      <c r="B4">
        <f aca="true" t="shared" si="1" ref="B4:B24">D3+1</f>
        <v>49</v>
      </c>
      <c r="C4">
        <v>10</v>
      </c>
      <c r="D4">
        <v>12</v>
      </c>
      <c r="E4">
        <f>IF((Boxes!$C$3+(Boxes!$D$3/60))&lt;=(C4+(D4/60)),IF((Boxes!$C$3+(Boxes!$D$3/60))&gt;=(A4+(B4/60)),F4,0),0)</f>
        <v>0</v>
      </c>
      <c r="F4" s="2">
        <v>47.5</v>
      </c>
      <c r="G4" s="18">
        <v>33</v>
      </c>
      <c r="H4" s="18">
        <v>27.5</v>
      </c>
      <c r="I4" s="18">
        <v>7</v>
      </c>
      <c r="J4" s="18">
        <v>2</v>
      </c>
      <c r="K4" s="18">
        <v>25</v>
      </c>
      <c r="L4" s="18">
        <v>4</v>
      </c>
    </row>
    <row r="5" spans="1:12" ht="12.75">
      <c r="A5">
        <f t="shared" si="0"/>
        <v>10</v>
      </c>
      <c r="B5">
        <f t="shared" si="1"/>
        <v>13</v>
      </c>
      <c r="C5">
        <v>10</v>
      </c>
      <c r="D5">
        <v>24</v>
      </c>
      <c r="E5">
        <f>IF((Boxes!$C$3+(Boxes!$D$3/60))&lt;=(C5+(D5/60)),IF((Boxes!$C$3+(Boxes!$D$3/60))&gt;=(A5+(B5/60)),F5,0),0)</f>
        <v>0</v>
      </c>
      <c r="F5" s="2">
        <v>45</v>
      </c>
      <c r="G5" s="18">
        <v>33.5</v>
      </c>
      <c r="H5" s="18">
        <v>26.25</v>
      </c>
      <c r="I5" s="18">
        <v>8</v>
      </c>
      <c r="J5" s="18">
        <v>3</v>
      </c>
      <c r="K5" s="18">
        <v>26</v>
      </c>
      <c r="L5" s="18">
        <v>6</v>
      </c>
    </row>
    <row r="6" spans="1:12" ht="12.75">
      <c r="A6">
        <f t="shared" si="0"/>
        <v>10</v>
      </c>
      <c r="B6">
        <f t="shared" si="1"/>
        <v>25</v>
      </c>
      <c r="C6">
        <v>10</v>
      </c>
      <c r="D6">
        <v>54</v>
      </c>
      <c r="E6">
        <f>IF((Boxes!$C$3+(Boxes!$D$3/60))&lt;=(C6+(D6/60)),IF((Boxes!$C$3+(Boxes!$D$3/60))&gt;=(A6+(B6/60)),F6,0),0)</f>
        <v>0</v>
      </c>
      <c r="F6" s="2">
        <v>43.5</v>
      </c>
      <c r="G6" s="18">
        <v>34</v>
      </c>
      <c r="H6" s="18">
        <v>25</v>
      </c>
      <c r="I6" s="18">
        <v>10</v>
      </c>
      <c r="J6" s="18">
        <v>4</v>
      </c>
      <c r="K6" s="18">
        <v>28</v>
      </c>
      <c r="L6" s="18">
        <v>7</v>
      </c>
    </row>
    <row r="7" spans="1:12" ht="12.75">
      <c r="A7">
        <f t="shared" si="0"/>
        <v>10</v>
      </c>
      <c r="B7">
        <f t="shared" si="1"/>
        <v>55</v>
      </c>
      <c r="C7">
        <v>11</v>
      </c>
      <c r="D7">
        <v>24</v>
      </c>
      <c r="E7">
        <f>IF((Boxes!$C$3+(Boxes!$D$3/60))&lt;=(C7+(D7/60)),IF((Boxes!$C$3+(Boxes!$D$3/60))&gt;=(A7+(B7/60)),F7,0),0)</f>
        <v>0</v>
      </c>
      <c r="F7" s="2">
        <v>42</v>
      </c>
      <c r="G7" s="18">
        <v>34.5</v>
      </c>
      <c r="H7" s="18">
        <v>23.75</v>
      </c>
      <c r="I7" s="18">
        <v>12</v>
      </c>
      <c r="J7" s="18">
        <v>5</v>
      </c>
      <c r="K7" s="18">
        <v>30</v>
      </c>
      <c r="L7" s="18">
        <v>7.1</v>
      </c>
    </row>
    <row r="8" spans="1:12" ht="12.75">
      <c r="A8">
        <f t="shared" si="0"/>
        <v>11</v>
      </c>
      <c r="B8">
        <f t="shared" si="1"/>
        <v>25</v>
      </c>
      <c r="C8">
        <v>11</v>
      </c>
      <c r="D8">
        <v>54</v>
      </c>
      <c r="E8">
        <f>IF((Boxes!$C$3+(Boxes!$D$3/60))&lt;=(C8+(D8/60)),IF((Boxes!$C$3+(Boxes!$D$3/60))&gt;=(A8+(B8/60)),F8,0),0)</f>
        <v>0</v>
      </c>
      <c r="F8" s="2">
        <v>40.5</v>
      </c>
      <c r="G8" s="18">
        <v>35</v>
      </c>
      <c r="H8" s="18">
        <v>22.5</v>
      </c>
      <c r="I8" s="18">
        <v>13</v>
      </c>
      <c r="J8" s="18">
        <v>6</v>
      </c>
      <c r="K8" s="18">
        <v>31</v>
      </c>
      <c r="L8" s="18">
        <v>7.2</v>
      </c>
    </row>
    <row r="9" spans="1:12" ht="12.75">
      <c r="A9">
        <f t="shared" si="0"/>
        <v>11</v>
      </c>
      <c r="B9">
        <f t="shared" si="1"/>
        <v>55</v>
      </c>
      <c r="C9">
        <v>12</v>
      </c>
      <c r="D9">
        <v>30</v>
      </c>
      <c r="E9">
        <f>IF((Boxes!$C$3+(Boxes!$D$3/60))&lt;=(C9+(D9/60)),IF((Boxes!$C$3+(Boxes!$D$3/60))&gt;=(A9+(B9/60)),F9,0),0)</f>
        <v>0</v>
      </c>
      <c r="F9" s="2">
        <v>39</v>
      </c>
      <c r="G9" s="18">
        <v>35.5</v>
      </c>
      <c r="H9" s="18">
        <v>22.35</v>
      </c>
      <c r="I9" s="18">
        <v>15</v>
      </c>
      <c r="J9" s="18">
        <v>7</v>
      </c>
      <c r="K9" s="18">
        <v>33</v>
      </c>
      <c r="L9" s="18">
        <v>7.3</v>
      </c>
    </row>
    <row r="10" spans="1:12" ht="12.75">
      <c r="A10">
        <f t="shared" si="0"/>
        <v>12</v>
      </c>
      <c r="B10">
        <f t="shared" si="1"/>
        <v>31</v>
      </c>
      <c r="C10">
        <v>12</v>
      </c>
      <c r="D10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36</v>
      </c>
      <c r="H10" s="18">
        <v>22.2</v>
      </c>
      <c r="I10" s="18">
        <v>17</v>
      </c>
      <c r="J10" s="18">
        <v>7.1</v>
      </c>
      <c r="K10" s="18">
        <v>34</v>
      </c>
      <c r="L10" s="18">
        <v>7.4</v>
      </c>
    </row>
    <row r="11" spans="1:12" ht="12.75">
      <c r="A11">
        <f t="shared" si="0"/>
        <v>12</v>
      </c>
      <c r="B11">
        <f t="shared" si="1"/>
        <v>55</v>
      </c>
      <c r="C11">
        <v>13</v>
      </c>
      <c r="D11">
        <v>36</v>
      </c>
      <c r="E11">
        <f>IF((Boxes!$C$3+(Boxes!$D$3/60))&lt;=(C11+(D11/60)),IF((Boxes!$C$3+(Boxes!$D$3/60))&gt;=(A11+(B11/60)),F11,0),0)</f>
        <v>0</v>
      </c>
      <c r="F11" s="2">
        <v>36</v>
      </c>
      <c r="G11" s="18">
        <v>36.5</v>
      </c>
      <c r="H11" s="18">
        <v>22.05</v>
      </c>
      <c r="I11" s="18">
        <v>20</v>
      </c>
      <c r="J11" s="18">
        <v>7.2</v>
      </c>
      <c r="K11" s="18">
        <v>36</v>
      </c>
      <c r="L11" s="18">
        <v>7.5</v>
      </c>
    </row>
    <row r="12" spans="1:12" ht="12.75">
      <c r="A12">
        <f t="shared" si="0"/>
        <v>13</v>
      </c>
      <c r="B12">
        <f t="shared" si="1"/>
        <v>37</v>
      </c>
      <c r="C12">
        <v>14</v>
      </c>
      <c r="D12">
        <v>24</v>
      </c>
      <c r="E12">
        <f>IF((Boxes!$C$3+(Boxes!$D$3/60))&lt;=(C12+(D12/60)),IF((Boxes!$C$3+(Boxes!$D$3/60))&gt;=(A12+(B12/60)),F12,0),0)</f>
        <v>0</v>
      </c>
      <c r="F12" s="2">
        <v>34</v>
      </c>
      <c r="G12" s="18">
        <v>37</v>
      </c>
      <c r="H12" s="18">
        <v>21.9</v>
      </c>
      <c r="I12" s="18">
        <v>22</v>
      </c>
      <c r="J12" s="18">
        <v>7.3</v>
      </c>
      <c r="K12" s="18">
        <v>38</v>
      </c>
      <c r="L12" s="18">
        <v>7.75</v>
      </c>
    </row>
    <row r="13" spans="1:12" ht="12.75">
      <c r="A13">
        <f t="shared" si="0"/>
        <v>14</v>
      </c>
      <c r="B13">
        <f t="shared" si="1"/>
        <v>25</v>
      </c>
      <c r="C13">
        <v>14</v>
      </c>
      <c r="D13">
        <v>54</v>
      </c>
      <c r="E13">
        <f>IF((Boxes!$C$3+(Boxes!$D$3/60))&lt;=(C13+(D13/60)),IF((Boxes!$C$3+(Boxes!$D$3/60))&gt;=(A13+(B13/60)),F13,0),0)</f>
        <v>0</v>
      </c>
      <c r="F13" s="2">
        <v>32</v>
      </c>
      <c r="G13" s="18">
        <v>37.5</v>
      </c>
      <c r="H13" s="18">
        <v>21.75</v>
      </c>
      <c r="I13" s="18">
        <v>24</v>
      </c>
      <c r="J13" s="18">
        <v>7.4</v>
      </c>
      <c r="K13" s="18">
        <v>40</v>
      </c>
      <c r="L13" s="18">
        <v>8</v>
      </c>
    </row>
    <row r="14" spans="1:12" ht="12.75">
      <c r="A14">
        <f t="shared" si="0"/>
        <v>14</v>
      </c>
      <c r="B14">
        <f t="shared" si="1"/>
        <v>55</v>
      </c>
      <c r="C14">
        <v>15</v>
      </c>
      <c r="D14">
        <v>18</v>
      </c>
      <c r="E14">
        <f>IF((Boxes!$C$3+(Boxes!$D$3/60))&lt;=(C14+(D14/60)),IF((Boxes!$C$3+(Boxes!$D$3/60))&gt;=(A14+(B14/60)),F14,0),0)</f>
        <v>0</v>
      </c>
      <c r="F14" s="2">
        <v>30</v>
      </c>
      <c r="G14" s="18">
        <v>38</v>
      </c>
      <c r="H14" s="18">
        <v>21.6</v>
      </c>
      <c r="I14" s="18">
        <v>27</v>
      </c>
      <c r="J14" s="18">
        <v>7.5</v>
      </c>
      <c r="K14" s="18">
        <v>42</v>
      </c>
      <c r="L14" s="18">
        <v>8.25</v>
      </c>
    </row>
    <row r="15" spans="1:12" ht="12.75">
      <c r="A15">
        <f t="shared" si="0"/>
        <v>15</v>
      </c>
      <c r="B15">
        <f t="shared" si="1"/>
        <v>19</v>
      </c>
      <c r="C15">
        <v>15</v>
      </c>
      <c r="D15">
        <v>48</v>
      </c>
      <c r="E15">
        <f>IF((Boxes!$C$3+(Boxes!$D$3/60))&lt;=(C15+(D15/60)),IF((Boxes!$C$3+(Boxes!$D$3/60))&gt;=(A15+(B15/60)),F15,0),0)</f>
        <v>0</v>
      </c>
      <c r="F15" s="2">
        <v>27</v>
      </c>
      <c r="G15" s="18">
        <v>38.5</v>
      </c>
      <c r="H15" s="18">
        <v>21.45</v>
      </c>
      <c r="I15" s="18">
        <v>30</v>
      </c>
      <c r="J15" s="18">
        <v>7.75</v>
      </c>
      <c r="K15" s="18">
        <v>44</v>
      </c>
      <c r="L15" s="18">
        <v>8.5</v>
      </c>
    </row>
    <row r="16" spans="1:12" ht="12.75">
      <c r="A16">
        <f t="shared" si="0"/>
        <v>15</v>
      </c>
      <c r="B16">
        <f t="shared" si="1"/>
        <v>49</v>
      </c>
      <c r="C16">
        <v>16</v>
      </c>
      <c r="D16">
        <v>24</v>
      </c>
      <c r="E16">
        <f>IF((Boxes!$C$3+(Boxes!$D$3/60))&lt;=(C16+(D16/60)),IF((Boxes!$C$3+(Boxes!$D$3/60))&gt;=(A16+(B16/60)),F16,0),0)</f>
        <v>0</v>
      </c>
      <c r="F16" s="2">
        <v>24</v>
      </c>
      <c r="G16" s="18">
        <v>39</v>
      </c>
      <c r="H16" s="18">
        <v>21.3</v>
      </c>
      <c r="I16" s="18">
        <v>33</v>
      </c>
      <c r="J16" s="18">
        <v>8</v>
      </c>
      <c r="K16" s="18">
        <v>46</v>
      </c>
      <c r="L16" s="18">
        <v>8.75</v>
      </c>
    </row>
    <row r="17" spans="1:12" ht="12.75">
      <c r="A17">
        <f t="shared" si="0"/>
        <v>16</v>
      </c>
      <c r="B17">
        <f t="shared" si="1"/>
        <v>25</v>
      </c>
      <c r="C17">
        <v>16</v>
      </c>
      <c r="D17">
        <v>54</v>
      </c>
      <c r="E17">
        <f>IF((Boxes!$C$3+(Boxes!$D$3/60))&lt;=(C17+(D17/60)),IF((Boxes!$C$3+(Boxes!$D$3/60))&gt;=(A17+(B17/60)),F17,0),0)</f>
        <v>0</v>
      </c>
      <c r="F17" s="2">
        <v>21</v>
      </c>
      <c r="G17" s="18">
        <v>39.5</v>
      </c>
      <c r="H17" s="18">
        <v>21.25</v>
      </c>
      <c r="I17" s="18">
        <v>36</v>
      </c>
      <c r="J17" s="18">
        <v>8.25</v>
      </c>
      <c r="K17" s="18">
        <v>48</v>
      </c>
      <c r="L17" s="18">
        <v>9</v>
      </c>
    </row>
    <row r="18" spans="1:12" ht="12.75">
      <c r="A18">
        <f t="shared" si="0"/>
        <v>16</v>
      </c>
      <c r="B18">
        <f t="shared" si="1"/>
        <v>55</v>
      </c>
      <c r="C18">
        <v>17</v>
      </c>
      <c r="D18">
        <v>36</v>
      </c>
      <c r="E18">
        <f>IF((Boxes!$C$3+(Boxes!$D$3/60))&lt;=(C18+(D18/60)),IF((Boxes!$C$3+(Boxes!$D$3/60))&gt;=(A18+(B18/60)),F18,0),0)</f>
        <v>0</v>
      </c>
      <c r="F18" s="2">
        <v>18</v>
      </c>
      <c r="G18" s="18">
        <v>40</v>
      </c>
      <c r="H18" s="18">
        <v>21</v>
      </c>
      <c r="I18" s="18">
        <v>40</v>
      </c>
      <c r="J18" s="18">
        <v>8.5</v>
      </c>
      <c r="K18" s="18">
        <v>49</v>
      </c>
      <c r="L18" s="18">
        <v>9.5</v>
      </c>
    </row>
    <row r="19" spans="1:12" ht="12.75">
      <c r="A19">
        <f t="shared" si="0"/>
        <v>17</v>
      </c>
      <c r="B19">
        <f t="shared" si="1"/>
        <v>37</v>
      </c>
      <c r="C19">
        <v>18</v>
      </c>
      <c r="D19">
        <v>12</v>
      </c>
      <c r="E19">
        <f>IF((Boxes!$C$3+(Boxes!$D$3/60))&lt;=(C19+(D19/60)),IF((Boxes!$C$3+(Boxes!$D$3/60))&gt;=(A19+(B19/60)),F19,0),0)</f>
        <v>0</v>
      </c>
      <c r="F19" s="2">
        <v>15</v>
      </c>
      <c r="G19" s="18">
        <v>40.5</v>
      </c>
      <c r="H19" s="18">
        <v>18</v>
      </c>
      <c r="I19" s="18">
        <v>43</v>
      </c>
      <c r="J19" s="18">
        <v>8.75</v>
      </c>
      <c r="K19" s="18">
        <v>51</v>
      </c>
      <c r="L19" s="18">
        <v>10</v>
      </c>
    </row>
    <row r="20" spans="1:12" ht="12.75">
      <c r="A20">
        <f t="shared" si="0"/>
        <v>18</v>
      </c>
      <c r="B20">
        <f t="shared" si="1"/>
        <v>13</v>
      </c>
      <c r="C20">
        <v>18</v>
      </c>
      <c r="D20">
        <v>54</v>
      </c>
      <c r="E20">
        <f>IF((Boxes!$C$3+(Boxes!$D$3/60))&lt;=(C20+(D20/60)),IF((Boxes!$C$3+(Boxes!$D$3/60))&gt;=(A20+(B20/60)),F20,0),0)</f>
        <v>0</v>
      </c>
      <c r="F20" s="2">
        <v>12</v>
      </c>
      <c r="G20" s="18">
        <v>41</v>
      </c>
      <c r="H20" s="18">
        <v>15</v>
      </c>
      <c r="I20" s="18">
        <v>46</v>
      </c>
      <c r="J20" s="18">
        <v>9</v>
      </c>
      <c r="K20" s="18"/>
      <c r="L20" s="18"/>
    </row>
    <row r="21" spans="1:12" ht="12.75">
      <c r="A21">
        <f t="shared" si="0"/>
        <v>18</v>
      </c>
      <c r="B21">
        <f t="shared" si="1"/>
        <v>55</v>
      </c>
      <c r="C21">
        <v>19</v>
      </c>
      <c r="D21">
        <v>42</v>
      </c>
      <c r="E21">
        <f>IF((Boxes!$C$3+(Boxes!$D$3/60))&lt;=(C21+(D21/60)),IF((Boxes!$C$3+(Boxes!$D$3/60))&gt;=(A21+(B21/60)),F21,0),0)</f>
        <v>0</v>
      </c>
      <c r="F21" s="2">
        <v>9</v>
      </c>
      <c r="G21" s="18">
        <v>41.5</v>
      </c>
      <c r="H21" s="18">
        <v>12</v>
      </c>
      <c r="I21" s="18">
        <v>48</v>
      </c>
      <c r="J21" s="18">
        <v>9.25</v>
      </c>
      <c r="K21" s="19"/>
      <c r="L21" s="19"/>
    </row>
    <row r="22" spans="1:12" ht="12.75">
      <c r="A22">
        <f t="shared" si="0"/>
        <v>19</v>
      </c>
      <c r="B22">
        <f t="shared" si="1"/>
        <v>43</v>
      </c>
      <c r="C22">
        <v>20</v>
      </c>
      <c r="D22">
        <v>36</v>
      </c>
      <c r="E22">
        <f>IF((Boxes!$C$3+(Boxes!$D$3/60))&lt;=(C22+(D22/60)),IF((Boxes!$C$3+(Boxes!$D$3/60))&gt;=(A22+(B22/60)),F22,0),0)</f>
        <v>0</v>
      </c>
      <c r="F22" s="2">
        <v>6</v>
      </c>
      <c r="G22" s="18">
        <v>42</v>
      </c>
      <c r="H22" s="18">
        <v>9</v>
      </c>
      <c r="I22" s="18">
        <v>49</v>
      </c>
      <c r="J22" s="18">
        <v>9.5</v>
      </c>
      <c r="K22" s="19"/>
      <c r="L22" s="19"/>
    </row>
    <row r="23" spans="1:12" ht="12.75">
      <c r="A23">
        <f t="shared" si="0"/>
        <v>20</v>
      </c>
      <c r="B23">
        <f t="shared" si="1"/>
        <v>37</v>
      </c>
      <c r="C23">
        <v>21</v>
      </c>
      <c r="D23">
        <v>30</v>
      </c>
      <c r="E23">
        <f>IF((Boxes!$C$3+(Boxes!$D$3/60))&lt;=(C23+(D23/60)),IF((Boxes!$C$3+(Boxes!$D$3/60))&gt;=(A23+(B23/60)),F23,0),0)</f>
        <v>0</v>
      </c>
      <c r="F23" s="2">
        <v>3</v>
      </c>
      <c r="G23" s="18">
        <v>42.5</v>
      </c>
      <c r="H23" s="18">
        <v>6</v>
      </c>
      <c r="I23" s="18">
        <v>50</v>
      </c>
      <c r="J23" s="18">
        <v>9.75</v>
      </c>
      <c r="K23" s="19"/>
      <c r="L23" s="19"/>
    </row>
    <row r="24" spans="1:12" ht="12.75">
      <c r="A24">
        <f t="shared" si="0"/>
        <v>21</v>
      </c>
      <c r="B24">
        <f t="shared" si="1"/>
        <v>31</v>
      </c>
      <c r="C24">
        <v>99</v>
      </c>
      <c r="D24">
        <v>99</v>
      </c>
      <c r="E24">
        <f>IF((Boxes!$C$3+(Boxes!$D$3/60))&lt;=(C24+(D24/60)),IF((Boxes!$C$3+(Boxes!$D$3/60))&gt;=(A24+(B24/60)),F24,0),0)</f>
        <v>0</v>
      </c>
      <c r="F24" s="2">
        <v>0</v>
      </c>
      <c r="G24" s="18">
        <v>43</v>
      </c>
      <c r="H24" s="18">
        <v>3</v>
      </c>
      <c r="I24" s="18">
        <v>52</v>
      </c>
      <c r="J24" s="18">
        <v>10</v>
      </c>
      <c r="K24" s="19"/>
      <c r="L24" s="19"/>
    </row>
    <row r="25" spans="7:12" ht="12.75">
      <c r="G25" s="18">
        <v>43.01</v>
      </c>
      <c r="H25" s="18">
        <v>0</v>
      </c>
      <c r="I25" s="18"/>
      <c r="J25" s="18"/>
      <c r="K25" s="19"/>
      <c r="L25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12" width="6.7109375" style="9" bestFit="1" customWidth="1"/>
    <col min="13" max="14" width="9.140625" style="9" customWidth="1"/>
  </cols>
  <sheetData>
    <row r="2" spans="1:12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</row>
    <row r="3" spans="1:12" ht="12.75">
      <c r="A3">
        <v>0</v>
      </c>
      <c r="B3">
        <v>0</v>
      </c>
      <c r="C3">
        <v>9</v>
      </c>
      <c r="D3">
        <v>48</v>
      </c>
      <c r="E3">
        <f>IF((Boxes!$C$3+(Boxes!$D$3/60))&lt;=(C3+(D3/60)),IF((Boxes!$C$3+(Boxes!$D$3/60))&gt;=(A3+(B3/60)),F3,0),0)</f>
        <v>50</v>
      </c>
      <c r="F3" s="2">
        <v>50</v>
      </c>
      <c r="G3" s="18">
        <v>32.5</v>
      </c>
      <c r="H3" s="18">
        <v>28.75</v>
      </c>
      <c r="I3" s="18">
        <v>3</v>
      </c>
      <c r="J3" s="18">
        <v>1</v>
      </c>
      <c r="K3" s="18">
        <v>20</v>
      </c>
      <c r="L3" s="18">
        <v>2</v>
      </c>
    </row>
    <row r="4" spans="1:12" ht="12.75">
      <c r="A4">
        <f aca="true" t="shared" si="0" ref="A4:A24">C3</f>
        <v>9</v>
      </c>
      <c r="B4">
        <f aca="true" t="shared" si="1" ref="B4:B24">D3+1</f>
        <v>49</v>
      </c>
      <c r="C4">
        <v>10</v>
      </c>
      <c r="D4">
        <v>12</v>
      </c>
      <c r="E4">
        <f>IF((Boxes!$C$3+(Boxes!$D$3/60))&lt;=(C4+(D4/60)),IF((Boxes!$C$3+(Boxes!$D$3/60))&gt;=(A4+(B4/60)),F4,0),0)</f>
        <v>0</v>
      </c>
      <c r="F4" s="2">
        <v>47.5</v>
      </c>
      <c r="G4" s="18">
        <v>33</v>
      </c>
      <c r="H4" s="18">
        <v>27.5</v>
      </c>
      <c r="I4" s="18">
        <v>5</v>
      </c>
      <c r="J4" s="18">
        <v>2</v>
      </c>
      <c r="K4" s="18">
        <v>22</v>
      </c>
      <c r="L4" s="18">
        <v>4</v>
      </c>
    </row>
    <row r="5" spans="1:12" ht="12.75">
      <c r="A5">
        <f t="shared" si="0"/>
        <v>10</v>
      </c>
      <c r="B5">
        <f t="shared" si="1"/>
        <v>13</v>
      </c>
      <c r="C5">
        <v>10</v>
      </c>
      <c r="D5">
        <v>24</v>
      </c>
      <c r="E5">
        <f>IF((Boxes!$C$3+(Boxes!$D$3/60))&lt;=(C5+(D5/60)),IF((Boxes!$C$3+(Boxes!$D$3/60))&gt;=(A5+(B5/60)),F5,0),0)</f>
        <v>0</v>
      </c>
      <c r="F5" s="2">
        <v>45</v>
      </c>
      <c r="G5" s="18">
        <v>33.5</v>
      </c>
      <c r="H5" s="18">
        <v>26.25</v>
      </c>
      <c r="I5" s="18">
        <v>6</v>
      </c>
      <c r="J5" s="18">
        <v>3</v>
      </c>
      <c r="K5" s="18">
        <v>23</v>
      </c>
      <c r="L5" s="18">
        <v>6</v>
      </c>
    </row>
    <row r="6" spans="1:12" ht="12.75">
      <c r="A6">
        <f t="shared" si="0"/>
        <v>10</v>
      </c>
      <c r="B6">
        <f t="shared" si="1"/>
        <v>25</v>
      </c>
      <c r="C6">
        <v>10</v>
      </c>
      <c r="D6">
        <v>54</v>
      </c>
      <c r="E6">
        <f>IF((Boxes!$C$3+(Boxes!$D$3/60))&lt;=(C6+(D6/60)),IF((Boxes!$C$3+(Boxes!$D$3/60))&gt;=(A6+(B6/60)),F6,0),0)</f>
        <v>0</v>
      </c>
      <c r="F6" s="2">
        <v>43.5</v>
      </c>
      <c r="G6" s="18">
        <v>34</v>
      </c>
      <c r="H6" s="18">
        <v>25</v>
      </c>
      <c r="I6" s="18">
        <v>8</v>
      </c>
      <c r="J6" s="18">
        <v>4</v>
      </c>
      <c r="K6" s="18">
        <v>25</v>
      </c>
      <c r="L6" s="18">
        <v>7</v>
      </c>
    </row>
    <row r="7" spans="1:12" ht="12.75">
      <c r="A7">
        <f t="shared" si="0"/>
        <v>10</v>
      </c>
      <c r="B7">
        <f t="shared" si="1"/>
        <v>55</v>
      </c>
      <c r="C7">
        <v>11</v>
      </c>
      <c r="D7">
        <v>24</v>
      </c>
      <c r="E7">
        <f>IF((Boxes!$C$3+(Boxes!$D$3/60))&lt;=(C7+(D7/60)),IF((Boxes!$C$3+(Boxes!$D$3/60))&gt;=(A7+(B7/60)),F7,0),0)</f>
        <v>0</v>
      </c>
      <c r="F7" s="2">
        <v>42</v>
      </c>
      <c r="G7" s="18">
        <v>34.5</v>
      </c>
      <c r="H7" s="18">
        <v>23.75</v>
      </c>
      <c r="I7" s="18">
        <v>9</v>
      </c>
      <c r="J7" s="18">
        <v>5</v>
      </c>
      <c r="K7" s="18">
        <v>27</v>
      </c>
      <c r="L7" s="18">
        <v>7.1</v>
      </c>
    </row>
    <row r="8" spans="1:12" ht="12.75">
      <c r="A8">
        <f t="shared" si="0"/>
        <v>11</v>
      </c>
      <c r="B8">
        <f t="shared" si="1"/>
        <v>25</v>
      </c>
      <c r="C8">
        <v>11</v>
      </c>
      <c r="D8">
        <v>54</v>
      </c>
      <c r="E8">
        <f>IF((Boxes!$C$3+(Boxes!$D$3/60))&lt;=(C8+(D8/60)),IF((Boxes!$C$3+(Boxes!$D$3/60))&gt;=(A8+(B8/60)),F8,0),0)</f>
        <v>0</v>
      </c>
      <c r="F8" s="2">
        <v>40.5</v>
      </c>
      <c r="G8" s="18">
        <v>35</v>
      </c>
      <c r="H8" s="18">
        <v>22.5</v>
      </c>
      <c r="I8" s="18">
        <v>11</v>
      </c>
      <c r="J8" s="18">
        <v>6</v>
      </c>
      <c r="K8" s="18">
        <v>29</v>
      </c>
      <c r="L8" s="18">
        <v>7.2</v>
      </c>
    </row>
    <row r="9" spans="1:12" ht="12.75">
      <c r="A9">
        <f t="shared" si="0"/>
        <v>11</v>
      </c>
      <c r="B9">
        <f t="shared" si="1"/>
        <v>55</v>
      </c>
      <c r="C9">
        <v>12</v>
      </c>
      <c r="D9">
        <v>30</v>
      </c>
      <c r="E9">
        <f>IF((Boxes!$C$3+(Boxes!$D$3/60))&lt;=(C9+(D9/60)),IF((Boxes!$C$3+(Boxes!$D$3/60))&gt;=(A9+(B9/60)),F9,0),0)</f>
        <v>0</v>
      </c>
      <c r="F9" s="2">
        <v>39</v>
      </c>
      <c r="G9" s="18">
        <v>35.5</v>
      </c>
      <c r="H9" s="18">
        <v>22.35</v>
      </c>
      <c r="I9" s="18">
        <v>13</v>
      </c>
      <c r="J9" s="18">
        <v>7</v>
      </c>
      <c r="K9" s="18">
        <v>30</v>
      </c>
      <c r="L9" s="18">
        <v>7.3</v>
      </c>
    </row>
    <row r="10" spans="1:12" ht="12.75">
      <c r="A10">
        <f t="shared" si="0"/>
        <v>12</v>
      </c>
      <c r="B10">
        <f t="shared" si="1"/>
        <v>31</v>
      </c>
      <c r="C10">
        <v>12</v>
      </c>
      <c r="D10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36</v>
      </c>
      <c r="H10" s="18">
        <v>22.2</v>
      </c>
      <c r="I10" s="18">
        <v>15</v>
      </c>
      <c r="J10" s="18">
        <v>7.1</v>
      </c>
      <c r="K10" s="18">
        <v>32</v>
      </c>
      <c r="L10" s="18">
        <v>7.4</v>
      </c>
    </row>
    <row r="11" spans="1:12" ht="12.75">
      <c r="A11">
        <f t="shared" si="0"/>
        <v>12</v>
      </c>
      <c r="B11">
        <f t="shared" si="1"/>
        <v>55</v>
      </c>
      <c r="C11">
        <v>13</v>
      </c>
      <c r="D11">
        <v>36</v>
      </c>
      <c r="E11">
        <f>IF((Boxes!$C$3+(Boxes!$D$3/60))&lt;=(C11+(D11/60)),IF((Boxes!$C$3+(Boxes!$D$3/60))&gt;=(A11+(B11/60)),F11,0),0)</f>
        <v>0</v>
      </c>
      <c r="F11" s="2">
        <v>36</v>
      </c>
      <c r="G11" s="18">
        <v>36.5</v>
      </c>
      <c r="H11" s="18">
        <v>22.05</v>
      </c>
      <c r="I11" s="18">
        <v>17</v>
      </c>
      <c r="J11" s="18">
        <v>7.2</v>
      </c>
      <c r="K11" s="18">
        <v>34</v>
      </c>
      <c r="L11" s="18">
        <v>7.5</v>
      </c>
    </row>
    <row r="12" spans="1:12" ht="12.75">
      <c r="A12">
        <f t="shared" si="0"/>
        <v>13</v>
      </c>
      <c r="B12">
        <f t="shared" si="1"/>
        <v>37</v>
      </c>
      <c r="C12">
        <v>14</v>
      </c>
      <c r="D12">
        <v>24</v>
      </c>
      <c r="E12">
        <f>IF((Boxes!$C$3+(Boxes!$D$3/60))&lt;=(C12+(D12/60)),IF((Boxes!$C$3+(Boxes!$D$3/60))&gt;=(A12+(B12/60)),F12,0),0)</f>
        <v>0</v>
      </c>
      <c r="F12" s="2">
        <v>34</v>
      </c>
      <c r="G12" s="18">
        <v>37</v>
      </c>
      <c r="H12" s="18">
        <v>21.9</v>
      </c>
      <c r="I12" s="18">
        <v>19</v>
      </c>
      <c r="J12" s="18">
        <v>7.3</v>
      </c>
      <c r="K12" s="18">
        <v>36</v>
      </c>
      <c r="L12" s="18">
        <v>7.75</v>
      </c>
    </row>
    <row r="13" spans="1:12" ht="12.75">
      <c r="A13">
        <f t="shared" si="0"/>
        <v>14</v>
      </c>
      <c r="B13">
        <f t="shared" si="1"/>
        <v>25</v>
      </c>
      <c r="C13">
        <v>14</v>
      </c>
      <c r="D13">
        <v>54</v>
      </c>
      <c r="E13">
        <f>IF((Boxes!$C$3+(Boxes!$D$3/60))&lt;=(C13+(D13/60)),IF((Boxes!$C$3+(Boxes!$D$3/60))&gt;=(A13+(B13/60)),F13,0),0)</f>
        <v>0</v>
      </c>
      <c r="F13" s="2">
        <v>32</v>
      </c>
      <c r="G13" s="18">
        <v>37.5</v>
      </c>
      <c r="H13" s="18">
        <v>21.75</v>
      </c>
      <c r="I13" s="18">
        <v>21</v>
      </c>
      <c r="J13" s="18">
        <v>7.4</v>
      </c>
      <c r="K13" s="18">
        <v>38</v>
      </c>
      <c r="L13" s="18">
        <v>8</v>
      </c>
    </row>
    <row r="14" spans="1:12" ht="12.75">
      <c r="A14">
        <f t="shared" si="0"/>
        <v>14</v>
      </c>
      <c r="B14">
        <f t="shared" si="1"/>
        <v>55</v>
      </c>
      <c r="C14">
        <v>15</v>
      </c>
      <c r="D14">
        <v>18</v>
      </c>
      <c r="E14">
        <f>IF((Boxes!$C$3+(Boxes!$D$3/60))&lt;=(C14+(D14/60)),IF((Boxes!$C$3+(Boxes!$D$3/60))&gt;=(A14+(B14/60)),F14,0),0)</f>
        <v>0</v>
      </c>
      <c r="F14" s="2">
        <v>30</v>
      </c>
      <c r="G14" s="18">
        <v>38</v>
      </c>
      <c r="H14" s="18">
        <v>21.6</v>
      </c>
      <c r="I14" s="18">
        <v>24</v>
      </c>
      <c r="J14" s="18">
        <v>7.5</v>
      </c>
      <c r="K14" s="18">
        <v>40</v>
      </c>
      <c r="L14" s="18">
        <v>8.25</v>
      </c>
    </row>
    <row r="15" spans="1:12" ht="12.75">
      <c r="A15">
        <f t="shared" si="0"/>
        <v>15</v>
      </c>
      <c r="B15">
        <f t="shared" si="1"/>
        <v>19</v>
      </c>
      <c r="C15">
        <v>15</v>
      </c>
      <c r="D15">
        <v>48</v>
      </c>
      <c r="E15">
        <f>IF((Boxes!$C$3+(Boxes!$D$3/60))&lt;=(C15+(D15/60)),IF((Boxes!$C$3+(Boxes!$D$3/60))&gt;=(A15+(B15/60)),F15,0),0)</f>
        <v>0</v>
      </c>
      <c r="F15" s="2">
        <v>27</v>
      </c>
      <c r="G15" s="18">
        <v>38.5</v>
      </c>
      <c r="H15" s="18">
        <v>21.45</v>
      </c>
      <c r="I15" s="18">
        <v>27</v>
      </c>
      <c r="J15" s="18">
        <v>7.75</v>
      </c>
      <c r="K15" s="18">
        <v>42</v>
      </c>
      <c r="L15" s="18">
        <v>8.5</v>
      </c>
    </row>
    <row r="16" spans="1:12" ht="12.75">
      <c r="A16">
        <f t="shared" si="0"/>
        <v>15</v>
      </c>
      <c r="B16">
        <f t="shared" si="1"/>
        <v>49</v>
      </c>
      <c r="C16">
        <v>16</v>
      </c>
      <c r="D16">
        <v>24</v>
      </c>
      <c r="E16">
        <f>IF((Boxes!$C$3+(Boxes!$D$3/60))&lt;=(C16+(D16/60)),IF((Boxes!$C$3+(Boxes!$D$3/60))&gt;=(A16+(B16/60)),F16,0),0)</f>
        <v>0</v>
      </c>
      <c r="F16" s="2">
        <v>24</v>
      </c>
      <c r="G16" s="18">
        <v>39</v>
      </c>
      <c r="H16" s="18">
        <v>21.3</v>
      </c>
      <c r="I16" s="18">
        <v>30</v>
      </c>
      <c r="J16" s="18">
        <v>8</v>
      </c>
      <c r="K16" s="18">
        <v>44</v>
      </c>
      <c r="L16" s="18">
        <v>8.75</v>
      </c>
    </row>
    <row r="17" spans="1:12" ht="12.75">
      <c r="A17">
        <f t="shared" si="0"/>
        <v>16</v>
      </c>
      <c r="B17">
        <f t="shared" si="1"/>
        <v>25</v>
      </c>
      <c r="C17">
        <v>16</v>
      </c>
      <c r="D17">
        <v>54</v>
      </c>
      <c r="E17">
        <f>IF((Boxes!$C$3+(Boxes!$D$3/60))&lt;=(C17+(D17/60)),IF((Boxes!$C$3+(Boxes!$D$3/60))&gt;=(A17+(B17/60)),F17,0),0)</f>
        <v>0</v>
      </c>
      <c r="F17" s="2">
        <v>21</v>
      </c>
      <c r="G17" s="18">
        <v>39.5</v>
      </c>
      <c r="H17" s="18">
        <v>21.25</v>
      </c>
      <c r="I17" s="18">
        <v>32</v>
      </c>
      <c r="J17" s="18">
        <v>8.25</v>
      </c>
      <c r="K17" s="18">
        <v>46</v>
      </c>
      <c r="L17" s="18">
        <v>9</v>
      </c>
    </row>
    <row r="18" spans="1:12" ht="12.75">
      <c r="A18">
        <f t="shared" si="0"/>
        <v>16</v>
      </c>
      <c r="B18">
        <f t="shared" si="1"/>
        <v>55</v>
      </c>
      <c r="C18">
        <v>17</v>
      </c>
      <c r="D18">
        <v>36</v>
      </c>
      <c r="E18">
        <f>IF((Boxes!$C$3+(Boxes!$D$3/60))&lt;=(C18+(D18/60)),IF((Boxes!$C$3+(Boxes!$D$3/60))&gt;=(A18+(B18/60)),F18,0),0)</f>
        <v>0</v>
      </c>
      <c r="F18" s="2">
        <v>18</v>
      </c>
      <c r="G18" s="18">
        <v>40</v>
      </c>
      <c r="H18" s="18">
        <v>21</v>
      </c>
      <c r="I18" s="18">
        <v>35</v>
      </c>
      <c r="J18" s="18">
        <v>8.5</v>
      </c>
      <c r="K18" s="18">
        <v>47</v>
      </c>
      <c r="L18" s="18">
        <v>9.5</v>
      </c>
    </row>
    <row r="19" spans="1:12" ht="12.75">
      <c r="A19">
        <f t="shared" si="0"/>
        <v>17</v>
      </c>
      <c r="B19">
        <f t="shared" si="1"/>
        <v>37</v>
      </c>
      <c r="C19">
        <v>18</v>
      </c>
      <c r="D19">
        <v>12</v>
      </c>
      <c r="E19">
        <f>IF((Boxes!$C$3+(Boxes!$D$3/60))&lt;=(C19+(D19/60)),IF((Boxes!$C$3+(Boxes!$D$3/60))&gt;=(A19+(B19/60)),F19,0),0)</f>
        <v>0</v>
      </c>
      <c r="F19" s="2">
        <v>15</v>
      </c>
      <c r="G19" s="18">
        <v>40.5</v>
      </c>
      <c r="H19" s="18">
        <v>18</v>
      </c>
      <c r="I19" s="18">
        <v>38</v>
      </c>
      <c r="J19" s="18">
        <v>8.75</v>
      </c>
      <c r="K19" s="18">
        <v>49</v>
      </c>
      <c r="L19" s="18">
        <v>10</v>
      </c>
    </row>
    <row r="20" spans="1:12" ht="12.75">
      <c r="A20">
        <f t="shared" si="0"/>
        <v>18</v>
      </c>
      <c r="B20">
        <f t="shared" si="1"/>
        <v>13</v>
      </c>
      <c r="C20">
        <v>18</v>
      </c>
      <c r="D20">
        <v>54</v>
      </c>
      <c r="E20">
        <f>IF((Boxes!$C$3+(Boxes!$D$3/60))&lt;=(C20+(D20/60)),IF((Boxes!$C$3+(Boxes!$D$3/60))&gt;=(A20+(B20/60)),F20,0),0)</f>
        <v>0</v>
      </c>
      <c r="F20" s="2">
        <v>12</v>
      </c>
      <c r="G20" s="18">
        <v>41</v>
      </c>
      <c r="H20" s="18">
        <v>15</v>
      </c>
      <c r="I20" s="18">
        <v>41</v>
      </c>
      <c r="J20" s="18">
        <v>9</v>
      </c>
      <c r="K20" s="18"/>
      <c r="L20" s="18"/>
    </row>
    <row r="21" spans="1:12" ht="12.75">
      <c r="A21">
        <f t="shared" si="0"/>
        <v>18</v>
      </c>
      <c r="B21">
        <f t="shared" si="1"/>
        <v>55</v>
      </c>
      <c r="C21">
        <v>19</v>
      </c>
      <c r="D21">
        <v>42</v>
      </c>
      <c r="E21">
        <f>IF((Boxes!$C$3+(Boxes!$D$3/60))&lt;=(C21+(D21/60)),IF((Boxes!$C$3+(Boxes!$D$3/60))&gt;=(A21+(B21/60)),F21,0),0)</f>
        <v>0</v>
      </c>
      <c r="F21" s="2">
        <v>9</v>
      </c>
      <c r="G21" s="18">
        <v>41.5</v>
      </c>
      <c r="H21" s="18">
        <v>12</v>
      </c>
      <c r="I21" s="18">
        <v>42</v>
      </c>
      <c r="J21" s="18">
        <v>9.25</v>
      </c>
      <c r="K21" s="19"/>
      <c r="L21" s="19"/>
    </row>
    <row r="22" spans="1:12" ht="12.75">
      <c r="A22">
        <f t="shared" si="0"/>
        <v>19</v>
      </c>
      <c r="B22">
        <f t="shared" si="1"/>
        <v>43</v>
      </c>
      <c r="C22">
        <v>20</v>
      </c>
      <c r="D22">
        <v>36</v>
      </c>
      <c r="E22">
        <f>IF((Boxes!$C$3+(Boxes!$D$3/60))&lt;=(C22+(D22/60)),IF((Boxes!$C$3+(Boxes!$D$3/60))&gt;=(A22+(B22/60)),F22,0),0)</f>
        <v>0</v>
      </c>
      <c r="F22" s="2">
        <v>6</v>
      </c>
      <c r="G22" s="18">
        <v>42</v>
      </c>
      <c r="H22" s="18">
        <v>9</v>
      </c>
      <c r="I22" s="18">
        <v>44</v>
      </c>
      <c r="J22" s="18">
        <v>9.5</v>
      </c>
      <c r="K22" s="19"/>
      <c r="L22" s="19"/>
    </row>
    <row r="23" spans="1:12" ht="12.75">
      <c r="A23">
        <f t="shared" si="0"/>
        <v>20</v>
      </c>
      <c r="B23">
        <f t="shared" si="1"/>
        <v>37</v>
      </c>
      <c r="C23">
        <v>21</v>
      </c>
      <c r="D23">
        <v>30</v>
      </c>
      <c r="E23">
        <f>IF((Boxes!$C$3+(Boxes!$D$3/60))&lt;=(C23+(D23/60)),IF((Boxes!$C$3+(Boxes!$D$3/60))&gt;=(A23+(B23/60)),F23,0),0)</f>
        <v>0</v>
      </c>
      <c r="F23" s="2">
        <v>3</v>
      </c>
      <c r="G23" s="18">
        <v>42.5</v>
      </c>
      <c r="H23" s="18">
        <v>6</v>
      </c>
      <c r="I23" s="18">
        <v>45</v>
      </c>
      <c r="J23" s="18">
        <v>9.75</v>
      </c>
      <c r="K23" s="19"/>
      <c r="L23" s="19"/>
    </row>
    <row r="24" spans="1:12" ht="12.75">
      <c r="A24">
        <f t="shared" si="0"/>
        <v>21</v>
      </c>
      <c r="B24">
        <f t="shared" si="1"/>
        <v>31</v>
      </c>
      <c r="C24">
        <v>99</v>
      </c>
      <c r="D24">
        <v>99</v>
      </c>
      <c r="E24">
        <f>IF((Boxes!$C$3+(Boxes!$D$3/60))&lt;=(C24+(D24/60)),IF((Boxes!$C$3+(Boxes!$D$3/60))&gt;=(A24+(B24/60)),F24,0),0)</f>
        <v>0</v>
      </c>
      <c r="F24" s="2">
        <v>0</v>
      </c>
      <c r="G24" s="18">
        <v>43</v>
      </c>
      <c r="H24" s="18">
        <v>3</v>
      </c>
      <c r="I24" s="18">
        <v>46</v>
      </c>
      <c r="J24" s="18">
        <v>10</v>
      </c>
      <c r="K24" s="19"/>
      <c r="L24" s="19"/>
    </row>
    <row r="25" spans="7:12" ht="12.75">
      <c r="G25" s="18">
        <v>43.01</v>
      </c>
      <c r="H25" s="18">
        <v>0</v>
      </c>
      <c r="I25" s="18"/>
      <c r="J25" s="18"/>
      <c r="K25" s="19"/>
      <c r="L25" s="19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12" width="6.7109375" style="9" bestFit="1" customWidth="1"/>
    <col min="13" max="13" width="9.140625" style="9" customWidth="1"/>
  </cols>
  <sheetData>
    <row r="2" spans="1:12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</row>
    <row r="3" spans="1:12" ht="12.75">
      <c r="A3" s="7">
        <v>0</v>
      </c>
      <c r="B3" s="7">
        <v>0</v>
      </c>
      <c r="C3">
        <v>10</v>
      </c>
      <c r="D3" s="14">
        <v>24</v>
      </c>
      <c r="E3">
        <f>IF((Boxes!$C$3+(Boxes!$D$3/60))&lt;=(C3+(D3/60)),IF((Boxes!$C$3+(Boxes!$D$3/60))&gt;=(A3+(B3/60)),F3,0),0)</f>
        <v>50</v>
      </c>
      <c r="F3" s="2">
        <v>50</v>
      </c>
      <c r="G3" s="18">
        <v>32.5</v>
      </c>
      <c r="H3" s="18">
        <v>28.75</v>
      </c>
      <c r="I3" s="18">
        <v>1</v>
      </c>
      <c r="J3" s="18">
        <v>1</v>
      </c>
      <c r="K3" s="18">
        <v>17</v>
      </c>
      <c r="L3" s="18">
        <v>2</v>
      </c>
    </row>
    <row r="4" spans="1:12" ht="12.75">
      <c r="A4">
        <f aca="true" t="shared" si="0" ref="A4:A24">C3</f>
        <v>10</v>
      </c>
      <c r="B4" s="14">
        <f aca="true" t="shared" si="1" ref="B4:B24">D3+1</f>
        <v>25</v>
      </c>
      <c r="C4" s="7">
        <v>10</v>
      </c>
      <c r="D4" s="7">
        <v>36</v>
      </c>
      <c r="E4">
        <f>IF((Boxes!$C$3+(Boxes!$D$3/60))&lt;=(C4+(D4/60)),IF((Boxes!$C$3+(Boxes!$D$3/60))&gt;=(A4+(B4/60)),F4,0),0)</f>
        <v>0</v>
      </c>
      <c r="F4" s="2">
        <v>47.5</v>
      </c>
      <c r="G4" s="18">
        <v>33</v>
      </c>
      <c r="H4" s="18">
        <v>27.5</v>
      </c>
      <c r="I4" s="18">
        <v>3</v>
      </c>
      <c r="J4" s="18">
        <v>2</v>
      </c>
      <c r="K4" s="18">
        <v>19</v>
      </c>
      <c r="L4" s="18">
        <v>4</v>
      </c>
    </row>
    <row r="5" spans="1:12" ht="12.75">
      <c r="A5">
        <f t="shared" si="0"/>
        <v>10</v>
      </c>
      <c r="B5" s="14">
        <f t="shared" si="1"/>
        <v>37</v>
      </c>
      <c r="C5" s="7">
        <v>10</v>
      </c>
      <c r="D5" s="7">
        <v>54</v>
      </c>
      <c r="E5">
        <f>IF((Boxes!$C$3+(Boxes!$D$3/60))&lt;=(C5+(D5/60)),IF((Boxes!$C$3+(Boxes!$D$3/60))&gt;=(A5+(B5/60)),F5,0),0)</f>
        <v>0</v>
      </c>
      <c r="F5" s="2">
        <v>45</v>
      </c>
      <c r="G5" s="18">
        <v>33.5</v>
      </c>
      <c r="H5" s="18">
        <v>26.25</v>
      </c>
      <c r="I5" s="18">
        <v>4</v>
      </c>
      <c r="J5" s="18">
        <v>3</v>
      </c>
      <c r="K5" s="18">
        <v>20</v>
      </c>
      <c r="L5" s="18">
        <v>6</v>
      </c>
    </row>
    <row r="6" spans="1:12" ht="12.75">
      <c r="A6">
        <f t="shared" si="0"/>
        <v>10</v>
      </c>
      <c r="B6" s="14">
        <f t="shared" si="1"/>
        <v>55</v>
      </c>
      <c r="C6" s="7">
        <v>11</v>
      </c>
      <c r="D6" s="7">
        <v>24</v>
      </c>
      <c r="E6">
        <f>IF((Boxes!$C$3+(Boxes!$D$3/60))&lt;=(C6+(D6/60)),IF((Boxes!$C$3+(Boxes!$D$3/60))&gt;=(A6+(B6/60)),F6,0),0)</f>
        <v>0</v>
      </c>
      <c r="F6" s="2">
        <v>43.5</v>
      </c>
      <c r="G6" s="18">
        <v>34</v>
      </c>
      <c r="H6" s="18">
        <v>25</v>
      </c>
      <c r="I6" s="18">
        <v>6</v>
      </c>
      <c r="J6" s="18">
        <v>4</v>
      </c>
      <c r="K6" s="18">
        <v>22</v>
      </c>
      <c r="L6" s="18">
        <v>7</v>
      </c>
    </row>
    <row r="7" spans="1:12" ht="12.75">
      <c r="A7">
        <f t="shared" si="0"/>
        <v>11</v>
      </c>
      <c r="B7" s="14">
        <f t="shared" si="1"/>
        <v>25</v>
      </c>
      <c r="C7" s="7">
        <v>11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8">
        <v>34.5</v>
      </c>
      <c r="H7" s="18">
        <v>23.75</v>
      </c>
      <c r="I7" s="18">
        <v>7</v>
      </c>
      <c r="J7" s="18">
        <v>5</v>
      </c>
      <c r="K7" s="18">
        <v>24</v>
      </c>
      <c r="L7" s="18">
        <v>7.1</v>
      </c>
    </row>
    <row r="8" spans="1:12" ht="12.75">
      <c r="A8">
        <f t="shared" si="0"/>
        <v>11</v>
      </c>
      <c r="B8" s="14">
        <f t="shared" si="1"/>
        <v>55</v>
      </c>
      <c r="C8" s="7">
        <v>12</v>
      </c>
      <c r="D8" s="7">
        <v>30</v>
      </c>
      <c r="E8">
        <f>IF((Boxes!$C$3+(Boxes!$D$3/60))&lt;=(C8+(D8/60)),IF((Boxes!$C$3+(Boxes!$D$3/60))&gt;=(A8+(B8/60)),F8,0),0)</f>
        <v>0</v>
      </c>
      <c r="F8" s="2">
        <v>40.5</v>
      </c>
      <c r="G8" s="18">
        <v>35</v>
      </c>
      <c r="H8" s="18">
        <v>22.5</v>
      </c>
      <c r="I8" s="18">
        <v>8</v>
      </c>
      <c r="J8" s="18">
        <v>6</v>
      </c>
      <c r="K8" s="18">
        <v>26</v>
      </c>
      <c r="L8" s="18">
        <v>7.2</v>
      </c>
    </row>
    <row r="9" spans="1:12" ht="12.75">
      <c r="A9">
        <f t="shared" si="0"/>
        <v>12</v>
      </c>
      <c r="B9" s="14">
        <f t="shared" si="1"/>
        <v>31</v>
      </c>
      <c r="C9" s="7">
        <v>13</v>
      </c>
      <c r="D9" s="7">
        <v>12</v>
      </c>
      <c r="E9">
        <f>IF((Boxes!$C$3+(Boxes!$D$3/60))&lt;=(C9+(D9/60)),IF((Boxes!$C$3+(Boxes!$D$3/60))&gt;=(A9+(B9/60)),F9,0),0)</f>
        <v>0</v>
      </c>
      <c r="F9" s="2">
        <v>39</v>
      </c>
      <c r="G9" s="18">
        <v>35.5</v>
      </c>
      <c r="H9" s="18">
        <v>22.35</v>
      </c>
      <c r="I9" s="18">
        <v>10</v>
      </c>
      <c r="J9" s="18">
        <v>7</v>
      </c>
      <c r="K9" s="18">
        <v>27</v>
      </c>
      <c r="L9" s="18">
        <v>7.3</v>
      </c>
    </row>
    <row r="10" spans="1:12" ht="12.75">
      <c r="A10">
        <f t="shared" si="0"/>
        <v>13</v>
      </c>
      <c r="B10" s="14">
        <f t="shared" si="1"/>
        <v>13</v>
      </c>
      <c r="C10" s="7">
        <v>13</v>
      </c>
      <c r="D10" s="7">
        <v>36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36</v>
      </c>
      <c r="H10" s="18">
        <v>22.2</v>
      </c>
      <c r="I10" s="18">
        <v>12</v>
      </c>
      <c r="J10" s="18">
        <v>7.1</v>
      </c>
      <c r="K10" s="18">
        <v>29</v>
      </c>
      <c r="L10" s="18">
        <v>7.4</v>
      </c>
    </row>
    <row r="11" spans="1:12" ht="12.75">
      <c r="A11">
        <f t="shared" si="0"/>
        <v>13</v>
      </c>
      <c r="B11" s="14">
        <f t="shared" si="1"/>
        <v>37</v>
      </c>
      <c r="C11" s="7">
        <v>14</v>
      </c>
      <c r="D11" s="7">
        <v>24</v>
      </c>
      <c r="E11">
        <f>IF((Boxes!$C$3+(Boxes!$D$3/60))&lt;=(C11+(D11/60)),IF((Boxes!$C$3+(Boxes!$D$3/60))&gt;=(A11+(B11/60)),F11,0),0)</f>
        <v>0</v>
      </c>
      <c r="F11" s="2">
        <v>36</v>
      </c>
      <c r="G11" s="18">
        <v>36.5</v>
      </c>
      <c r="H11" s="18">
        <v>22.05</v>
      </c>
      <c r="I11" s="18">
        <v>14</v>
      </c>
      <c r="J11" s="18">
        <v>7.2</v>
      </c>
      <c r="K11" s="18">
        <v>31</v>
      </c>
      <c r="L11" s="18">
        <v>7.5</v>
      </c>
    </row>
    <row r="12" spans="1:12" ht="12.75">
      <c r="A12">
        <f t="shared" si="0"/>
        <v>14</v>
      </c>
      <c r="B12" s="14">
        <f t="shared" si="1"/>
        <v>25</v>
      </c>
      <c r="C12" s="7">
        <v>15</v>
      </c>
      <c r="D12" s="7">
        <v>18</v>
      </c>
      <c r="E12">
        <f>IF((Boxes!$C$3+(Boxes!$D$3/60))&lt;=(C12+(D12/60)),IF((Boxes!$C$3+(Boxes!$D$3/60))&gt;=(A12+(B12/60)),F12,0),0)</f>
        <v>0</v>
      </c>
      <c r="F12" s="2">
        <v>34</v>
      </c>
      <c r="G12" s="18">
        <v>37</v>
      </c>
      <c r="H12" s="18">
        <v>21.9</v>
      </c>
      <c r="I12" s="18">
        <v>16</v>
      </c>
      <c r="J12" s="18">
        <v>7.3</v>
      </c>
      <c r="K12" s="18">
        <v>33</v>
      </c>
      <c r="L12" s="18">
        <v>7.75</v>
      </c>
    </row>
    <row r="13" spans="1:12" ht="12.75">
      <c r="A13">
        <f t="shared" si="0"/>
        <v>15</v>
      </c>
      <c r="B13" s="14">
        <f t="shared" si="1"/>
        <v>19</v>
      </c>
      <c r="C13" s="7">
        <v>15</v>
      </c>
      <c r="D13" s="7">
        <v>48</v>
      </c>
      <c r="E13">
        <f>IF((Boxes!$C$3+(Boxes!$D$3/60))&lt;=(C13+(D13/60)),IF((Boxes!$C$3+(Boxes!$D$3/60))&gt;=(A13+(B13/60)),F13,0),0)</f>
        <v>0</v>
      </c>
      <c r="F13" s="2">
        <v>32</v>
      </c>
      <c r="G13" s="18">
        <v>37.5</v>
      </c>
      <c r="H13" s="18">
        <v>21.75</v>
      </c>
      <c r="I13" s="18">
        <v>18</v>
      </c>
      <c r="J13" s="18">
        <v>7.4</v>
      </c>
      <c r="K13" s="18">
        <v>35</v>
      </c>
      <c r="L13" s="18">
        <v>8</v>
      </c>
    </row>
    <row r="14" spans="1:12" ht="12.75">
      <c r="A14">
        <f t="shared" si="0"/>
        <v>15</v>
      </c>
      <c r="B14" s="14">
        <f t="shared" si="1"/>
        <v>49</v>
      </c>
      <c r="C14" s="7">
        <v>16</v>
      </c>
      <c r="D14" s="7">
        <v>24</v>
      </c>
      <c r="E14">
        <f>IF((Boxes!$C$3+(Boxes!$D$3/60))&lt;=(C14+(D14/60)),IF((Boxes!$C$3+(Boxes!$D$3/60))&gt;=(A14+(B14/60)),F14,0),0)</f>
        <v>0</v>
      </c>
      <c r="F14" s="2">
        <v>30</v>
      </c>
      <c r="G14" s="18">
        <v>38</v>
      </c>
      <c r="H14" s="18">
        <v>21.6</v>
      </c>
      <c r="I14" s="18">
        <v>21</v>
      </c>
      <c r="J14" s="18">
        <v>7.5</v>
      </c>
      <c r="K14" s="18">
        <v>37</v>
      </c>
      <c r="L14" s="18">
        <v>8.25</v>
      </c>
    </row>
    <row r="15" spans="1:12" ht="12.75">
      <c r="A15">
        <f t="shared" si="0"/>
        <v>16</v>
      </c>
      <c r="B15" s="14">
        <f t="shared" si="1"/>
        <v>25</v>
      </c>
      <c r="C15" s="7">
        <v>16</v>
      </c>
      <c r="D15" s="7">
        <v>54</v>
      </c>
      <c r="E15">
        <f>IF((Boxes!$C$3+(Boxes!$D$3/60))&lt;=(C15+(D15/60)),IF((Boxes!$C$3+(Boxes!$D$3/60))&gt;=(A15+(B15/60)),F15,0),0)</f>
        <v>0</v>
      </c>
      <c r="F15" s="2">
        <v>27</v>
      </c>
      <c r="G15" s="18">
        <v>38.5</v>
      </c>
      <c r="H15" s="18">
        <v>21.45</v>
      </c>
      <c r="I15" s="18">
        <v>23</v>
      </c>
      <c r="J15" s="18">
        <v>7.75</v>
      </c>
      <c r="K15" s="18">
        <v>39</v>
      </c>
      <c r="L15" s="18">
        <v>8.5</v>
      </c>
    </row>
    <row r="16" spans="1:12" ht="12.75">
      <c r="A16">
        <f t="shared" si="0"/>
        <v>16</v>
      </c>
      <c r="B16" s="14">
        <f t="shared" si="1"/>
        <v>55</v>
      </c>
      <c r="C16" s="7">
        <v>17</v>
      </c>
      <c r="D16" s="7">
        <v>36</v>
      </c>
      <c r="E16">
        <f>IF((Boxes!$C$3+(Boxes!$D$3/60))&lt;=(C16+(D16/60)),IF((Boxes!$C$3+(Boxes!$D$3/60))&gt;=(A16+(B16/60)),F16,0),0)</f>
        <v>0</v>
      </c>
      <c r="F16" s="2">
        <v>24</v>
      </c>
      <c r="G16" s="18">
        <v>39</v>
      </c>
      <c r="H16" s="18">
        <v>21.3</v>
      </c>
      <c r="I16" s="18">
        <v>26</v>
      </c>
      <c r="J16" s="18">
        <v>8</v>
      </c>
      <c r="K16" s="18">
        <v>41</v>
      </c>
      <c r="L16" s="18">
        <v>8.75</v>
      </c>
    </row>
    <row r="17" spans="1:12" ht="12.75">
      <c r="A17">
        <f t="shared" si="0"/>
        <v>17</v>
      </c>
      <c r="B17" s="14">
        <f t="shared" si="1"/>
        <v>37</v>
      </c>
      <c r="C17" s="7">
        <v>18</v>
      </c>
      <c r="D17" s="7">
        <v>12</v>
      </c>
      <c r="E17">
        <f>IF((Boxes!$C$3+(Boxes!$D$3/60))&lt;=(C17+(D17/60)),IF((Boxes!$C$3+(Boxes!$D$3/60))&gt;=(A17+(B17/60)),F17,0),0)</f>
        <v>0</v>
      </c>
      <c r="F17" s="2">
        <v>21</v>
      </c>
      <c r="G17" s="18">
        <v>39.5</v>
      </c>
      <c r="H17" s="18">
        <v>21.25</v>
      </c>
      <c r="I17" s="18">
        <v>28</v>
      </c>
      <c r="J17" s="18">
        <v>8.25</v>
      </c>
      <c r="K17" s="18">
        <v>43</v>
      </c>
      <c r="L17" s="18">
        <v>9</v>
      </c>
    </row>
    <row r="18" spans="1:12" ht="12.75">
      <c r="A18">
        <f t="shared" si="0"/>
        <v>18</v>
      </c>
      <c r="B18" s="14">
        <f t="shared" si="1"/>
        <v>13</v>
      </c>
      <c r="C18" s="7">
        <v>18</v>
      </c>
      <c r="D18" s="7">
        <v>54</v>
      </c>
      <c r="E18">
        <f>IF((Boxes!$C$3+(Boxes!$D$3/60))&lt;=(C18+(D18/60)),IF((Boxes!$C$3+(Boxes!$D$3/60))&gt;=(A18+(B18/60)),F18,0),0)</f>
        <v>0</v>
      </c>
      <c r="F18" s="2">
        <v>18</v>
      </c>
      <c r="G18" s="18">
        <v>40</v>
      </c>
      <c r="H18" s="18">
        <v>21</v>
      </c>
      <c r="I18" s="18">
        <v>31</v>
      </c>
      <c r="J18" s="18">
        <v>8.5</v>
      </c>
      <c r="K18" s="18">
        <v>45</v>
      </c>
      <c r="L18" s="18">
        <v>9.5</v>
      </c>
    </row>
    <row r="19" spans="1:12" ht="12.75">
      <c r="A19">
        <f t="shared" si="0"/>
        <v>18</v>
      </c>
      <c r="B19" s="14">
        <f t="shared" si="1"/>
        <v>55</v>
      </c>
      <c r="C19" s="7">
        <v>19</v>
      </c>
      <c r="D19" s="7">
        <v>42</v>
      </c>
      <c r="E19">
        <f>IF((Boxes!$C$3+(Boxes!$D$3/60))&lt;=(C19+(D19/60)),IF((Boxes!$C$3+(Boxes!$D$3/60))&gt;=(A19+(B19/60)),F19,0),0)</f>
        <v>0</v>
      </c>
      <c r="F19" s="2">
        <v>15</v>
      </c>
      <c r="G19" s="18">
        <v>40.5</v>
      </c>
      <c r="H19" s="18">
        <v>18</v>
      </c>
      <c r="I19" s="18">
        <v>33</v>
      </c>
      <c r="J19" s="18">
        <v>8.75</v>
      </c>
      <c r="K19" s="18">
        <v>47</v>
      </c>
      <c r="L19" s="18">
        <v>10</v>
      </c>
    </row>
    <row r="20" spans="1:12" ht="12.75">
      <c r="A20">
        <f t="shared" si="0"/>
        <v>19</v>
      </c>
      <c r="B20" s="14">
        <f t="shared" si="1"/>
        <v>43</v>
      </c>
      <c r="C20" s="7">
        <v>20</v>
      </c>
      <c r="D20" s="7">
        <v>36</v>
      </c>
      <c r="E20">
        <f>IF((Boxes!$C$3+(Boxes!$D$3/60))&lt;=(C20+(D20/60)),IF((Boxes!$C$3+(Boxes!$D$3/60))&gt;=(A20+(B20/60)),F20,0),0)</f>
        <v>0</v>
      </c>
      <c r="F20" s="2">
        <v>12</v>
      </c>
      <c r="G20" s="18">
        <v>41</v>
      </c>
      <c r="H20" s="18">
        <v>15</v>
      </c>
      <c r="I20" s="18">
        <v>36</v>
      </c>
      <c r="J20" s="18">
        <v>9</v>
      </c>
      <c r="K20" s="18"/>
      <c r="L20" s="18"/>
    </row>
    <row r="21" spans="1:12" ht="12.75">
      <c r="A21">
        <f t="shared" si="0"/>
        <v>20</v>
      </c>
      <c r="B21" s="14">
        <f t="shared" si="1"/>
        <v>37</v>
      </c>
      <c r="C21" s="7">
        <v>21</v>
      </c>
      <c r="D21" s="7">
        <v>30</v>
      </c>
      <c r="E21">
        <f>IF((Boxes!$C$3+(Boxes!$D$3/60))&lt;=(C21+(D21/60)),IF((Boxes!$C$3+(Boxes!$D$3/60))&gt;=(A21+(B21/60)),F21,0),0)</f>
        <v>0</v>
      </c>
      <c r="F21" s="2">
        <v>9</v>
      </c>
      <c r="G21" s="18">
        <v>41.5</v>
      </c>
      <c r="H21" s="18">
        <v>12</v>
      </c>
      <c r="I21" s="18">
        <v>37</v>
      </c>
      <c r="J21" s="18">
        <v>9.25</v>
      </c>
      <c r="K21" s="19"/>
      <c r="L21" s="19"/>
    </row>
    <row r="22" spans="1:12" ht="12.75">
      <c r="A22">
        <f t="shared" si="0"/>
        <v>21</v>
      </c>
      <c r="B22" s="14">
        <f t="shared" si="1"/>
        <v>31</v>
      </c>
      <c r="C22" s="7">
        <v>22</v>
      </c>
      <c r="D22" s="7">
        <v>30</v>
      </c>
      <c r="E22">
        <f>IF((Boxes!$C$3+(Boxes!$D$3/60))&lt;=(C22+(D22/60)),IF((Boxes!$C$3+(Boxes!$D$3/60))&gt;=(A22+(B22/60)),F22,0),0)</f>
        <v>0</v>
      </c>
      <c r="F22" s="2">
        <v>6</v>
      </c>
      <c r="G22" s="18">
        <v>42</v>
      </c>
      <c r="H22" s="18">
        <v>9</v>
      </c>
      <c r="I22" s="18">
        <v>38</v>
      </c>
      <c r="J22" s="18">
        <v>9.5</v>
      </c>
      <c r="K22" s="19"/>
      <c r="L22" s="19"/>
    </row>
    <row r="23" spans="1:12" ht="12.75">
      <c r="A23">
        <f t="shared" si="0"/>
        <v>22</v>
      </c>
      <c r="B23" s="14">
        <f t="shared" si="1"/>
        <v>31</v>
      </c>
      <c r="C23" s="7">
        <v>23</v>
      </c>
      <c r="D23" s="7">
        <v>36</v>
      </c>
      <c r="E23">
        <f>IF((Boxes!$C$3+(Boxes!$D$3/60))&lt;=(C23+(D23/60)),IF((Boxes!$C$3+(Boxes!$D$3/60))&gt;=(A23+(B23/60)),F23,0),0)</f>
        <v>0</v>
      </c>
      <c r="F23" s="2">
        <v>3</v>
      </c>
      <c r="G23" s="18">
        <v>42.5</v>
      </c>
      <c r="H23" s="18">
        <v>6</v>
      </c>
      <c r="I23" s="18">
        <v>39</v>
      </c>
      <c r="J23" s="18">
        <v>9.75</v>
      </c>
      <c r="K23" s="19"/>
      <c r="L23" s="19"/>
    </row>
    <row r="24" spans="1:12" ht="12.75">
      <c r="A24">
        <f t="shared" si="0"/>
        <v>23</v>
      </c>
      <c r="B24" s="14">
        <f t="shared" si="1"/>
        <v>37</v>
      </c>
      <c r="C24">
        <v>99</v>
      </c>
      <c r="D24" s="14">
        <v>99</v>
      </c>
      <c r="E24">
        <f>IF((Boxes!$C$3+(Boxes!$D$3/60))&lt;=(C24+(D24/60)),IF((Boxes!$C$3+(Boxes!$D$3/60))&gt;=(A24+(B24/60)),F24,0),0)</f>
        <v>0</v>
      </c>
      <c r="F24" s="2">
        <v>0</v>
      </c>
      <c r="G24" s="18">
        <v>43</v>
      </c>
      <c r="H24" s="18">
        <v>3</v>
      </c>
      <c r="I24" s="18">
        <v>40</v>
      </c>
      <c r="J24" s="18">
        <v>10</v>
      </c>
      <c r="K24" s="19"/>
      <c r="L24" s="19"/>
    </row>
    <row r="25" spans="7:12" ht="12.75">
      <c r="G25" s="18">
        <v>43.01</v>
      </c>
      <c r="H25" s="18">
        <v>0</v>
      </c>
      <c r="I25" s="18"/>
      <c r="J25" s="18"/>
      <c r="K25" s="19"/>
      <c r="L25" s="19"/>
    </row>
    <row r="27" spans="1:2" ht="12.75">
      <c r="A27" s="7"/>
      <c r="B27" s="7"/>
    </row>
    <row r="28" spans="1:2" ht="12.75">
      <c r="A28" s="7"/>
      <c r="B28" s="7"/>
    </row>
    <row r="29" spans="1:2" ht="12.75">
      <c r="A29" s="7"/>
      <c r="B29" s="7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5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12" width="6.7109375" style="9" bestFit="1" customWidth="1"/>
    <col min="13" max="14" width="9.140625" style="9" customWidth="1"/>
  </cols>
  <sheetData>
    <row r="2" spans="1:12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8">
        <v>1</v>
      </c>
      <c r="H2" s="18">
        <v>30</v>
      </c>
      <c r="I2" s="18">
        <v>0</v>
      </c>
      <c r="J2" s="18">
        <v>0</v>
      </c>
      <c r="K2" s="18">
        <v>0</v>
      </c>
      <c r="L2" s="18">
        <v>0</v>
      </c>
    </row>
    <row r="3" spans="1:12" ht="12.75">
      <c r="A3" s="7">
        <v>0</v>
      </c>
      <c r="B3" s="7">
        <v>0</v>
      </c>
      <c r="C3">
        <v>10</v>
      </c>
      <c r="D3" s="14">
        <v>24</v>
      </c>
      <c r="E3">
        <f>IF((Boxes!$C$3+(Boxes!$D$3/60))&lt;=(C3+(D3/60)),IF((Boxes!$C$3+(Boxes!$D$3/60))&gt;=(A3+(B3/60)),F3,0),0)</f>
        <v>50</v>
      </c>
      <c r="F3" s="2">
        <v>50</v>
      </c>
      <c r="G3" s="18">
        <v>32.5</v>
      </c>
      <c r="H3" s="18">
        <v>28.75</v>
      </c>
      <c r="I3" s="18">
        <v>1</v>
      </c>
      <c r="J3" s="18">
        <v>1</v>
      </c>
      <c r="K3" s="18">
        <v>15</v>
      </c>
      <c r="L3" s="18">
        <v>2</v>
      </c>
    </row>
    <row r="4" spans="1:12" ht="12.75">
      <c r="A4">
        <f aca="true" t="shared" si="0" ref="A4:A24">C3</f>
        <v>10</v>
      </c>
      <c r="B4" s="14">
        <f aca="true" t="shared" si="1" ref="B4:B24">D3+1</f>
        <v>25</v>
      </c>
      <c r="C4" s="7">
        <v>10</v>
      </c>
      <c r="D4" s="7">
        <v>36</v>
      </c>
      <c r="E4">
        <f>IF((Boxes!$C$3+(Boxes!$D$3/60))&lt;=(C4+(D4/60)),IF((Boxes!$C$3+(Boxes!$D$3/60))&gt;=(A4+(B4/60)),F4,0),0)</f>
        <v>0</v>
      </c>
      <c r="F4" s="2">
        <v>47.5</v>
      </c>
      <c r="G4" s="18">
        <v>33</v>
      </c>
      <c r="H4" s="18">
        <v>27.5</v>
      </c>
      <c r="I4" s="18">
        <v>2</v>
      </c>
      <c r="J4" s="18">
        <v>2</v>
      </c>
      <c r="K4" s="18">
        <v>17</v>
      </c>
      <c r="L4" s="18">
        <v>4</v>
      </c>
    </row>
    <row r="5" spans="1:12" ht="12.75">
      <c r="A5">
        <f t="shared" si="0"/>
        <v>10</v>
      </c>
      <c r="B5" s="14">
        <f t="shared" si="1"/>
        <v>37</v>
      </c>
      <c r="C5" s="7">
        <v>10</v>
      </c>
      <c r="D5" s="7">
        <v>54</v>
      </c>
      <c r="E5">
        <f>IF((Boxes!$C$3+(Boxes!$D$3/60))&lt;=(C5+(D5/60)),IF((Boxes!$C$3+(Boxes!$D$3/60))&gt;=(A5+(B5/60)),F5,0),0)</f>
        <v>0</v>
      </c>
      <c r="F5" s="2">
        <v>45</v>
      </c>
      <c r="G5" s="18">
        <v>33.5</v>
      </c>
      <c r="H5" s="18">
        <v>26.25</v>
      </c>
      <c r="I5" s="18">
        <v>4</v>
      </c>
      <c r="J5" s="18">
        <v>3</v>
      </c>
      <c r="K5" s="18">
        <v>18</v>
      </c>
      <c r="L5" s="18">
        <v>6</v>
      </c>
    </row>
    <row r="6" spans="1:12" ht="12.75">
      <c r="A6">
        <f t="shared" si="0"/>
        <v>10</v>
      </c>
      <c r="B6" s="14">
        <f t="shared" si="1"/>
        <v>55</v>
      </c>
      <c r="C6" s="7">
        <v>11</v>
      </c>
      <c r="D6" s="7">
        <v>24</v>
      </c>
      <c r="E6">
        <f>IF((Boxes!$C$3+(Boxes!$D$3/60))&lt;=(C6+(D6/60)),IF((Boxes!$C$3+(Boxes!$D$3/60))&gt;=(A6+(B6/60)),F6,0),0)</f>
        <v>0</v>
      </c>
      <c r="F6" s="2">
        <v>43.5</v>
      </c>
      <c r="G6" s="18">
        <v>34</v>
      </c>
      <c r="H6" s="18">
        <v>25</v>
      </c>
      <c r="I6" s="18">
        <v>5</v>
      </c>
      <c r="J6" s="18">
        <v>4</v>
      </c>
      <c r="K6" s="18">
        <v>20</v>
      </c>
      <c r="L6" s="18">
        <v>7</v>
      </c>
    </row>
    <row r="7" spans="1:12" ht="12.75">
      <c r="A7">
        <f t="shared" si="0"/>
        <v>11</v>
      </c>
      <c r="B7" s="14">
        <f t="shared" si="1"/>
        <v>25</v>
      </c>
      <c r="C7" s="7">
        <v>11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8">
        <v>34.5</v>
      </c>
      <c r="H7" s="18">
        <v>23.75</v>
      </c>
      <c r="I7" s="18">
        <v>6</v>
      </c>
      <c r="J7" s="18">
        <v>5</v>
      </c>
      <c r="K7" s="18">
        <v>22</v>
      </c>
      <c r="L7" s="18">
        <v>7.1</v>
      </c>
    </row>
    <row r="8" spans="1:12" ht="12.75">
      <c r="A8">
        <f t="shared" si="0"/>
        <v>11</v>
      </c>
      <c r="B8" s="14">
        <f t="shared" si="1"/>
        <v>55</v>
      </c>
      <c r="C8" s="7">
        <v>12</v>
      </c>
      <c r="D8" s="7">
        <v>30</v>
      </c>
      <c r="E8">
        <f>IF((Boxes!$C$3+(Boxes!$D$3/60))&lt;=(C8+(D8/60)),IF((Boxes!$C$3+(Boxes!$D$3/60))&gt;=(A8+(B8/60)),F8,0),0)</f>
        <v>0</v>
      </c>
      <c r="F8" s="2">
        <v>40.5</v>
      </c>
      <c r="G8" s="18">
        <v>35</v>
      </c>
      <c r="H8" s="18">
        <v>22.5</v>
      </c>
      <c r="I8" s="18">
        <v>7</v>
      </c>
      <c r="J8" s="18">
        <v>6</v>
      </c>
      <c r="K8" s="18">
        <v>24</v>
      </c>
      <c r="L8" s="18">
        <v>7.2</v>
      </c>
    </row>
    <row r="9" spans="1:12" ht="12.75">
      <c r="A9">
        <f t="shared" si="0"/>
        <v>12</v>
      </c>
      <c r="B9" s="14">
        <f t="shared" si="1"/>
        <v>31</v>
      </c>
      <c r="C9" s="7">
        <v>13</v>
      </c>
      <c r="D9" s="7">
        <v>12</v>
      </c>
      <c r="E9">
        <f>IF((Boxes!$C$3+(Boxes!$D$3/60))&lt;=(C9+(D9/60)),IF((Boxes!$C$3+(Boxes!$D$3/60))&gt;=(A9+(B9/60)),F9,0),0)</f>
        <v>0</v>
      </c>
      <c r="F9" s="2">
        <v>39</v>
      </c>
      <c r="G9" s="18">
        <v>35.5</v>
      </c>
      <c r="H9" s="18">
        <v>22.35</v>
      </c>
      <c r="I9" s="18">
        <v>9</v>
      </c>
      <c r="J9" s="18">
        <v>7</v>
      </c>
      <c r="K9" s="18">
        <v>25</v>
      </c>
      <c r="L9" s="18">
        <v>7.3</v>
      </c>
    </row>
    <row r="10" spans="1:12" ht="12.75">
      <c r="A10">
        <f t="shared" si="0"/>
        <v>13</v>
      </c>
      <c r="B10" s="14">
        <f t="shared" si="1"/>
        <v>13</v>
      </c>
      <c r="C10" s="7">
        <v>13</v>
      </c>
      <c r="D10" s="7">
        <v>36</v>
      </c>
      <c r="E10">
        <f>IF((Boxes!$C$3+(Boxes!$D$3/60))&lt;=(C10+(D10/60)),IF((Boxes!$C$3+(Boxes!$D$3/60))&gt;=(A10+(B10/60)),F10,0),0)</f>
        <v>0</v>
      </c>
      <c r="F10" s="2">
        <v>37.5</v>
      </c>
      <c r="G10" s="18">
        <v>36</v>
      </c>
      <c r="H10" s="18">
        <v>22.2</v>
      </c>
      <c r="I10" s="18">
        <v>10</v>
      </c>
      <c r="J10" s="18">
        <v>7.1</v>
      </c>
      <c r="K10" s="18">
        <v>27</v>
      </c>
      <c r="L10" s="18">
        <v>7.4</v>
      </c>
    </row>
    <row r="11" spans="1:12" ht="12.75">
      <c r="A11">
        <f t="shared" si="0"/>
        <v>13</v>
      </c>
      <c r="B11" s="14">
        <f t="shared" si="1"/>
        <v>37</v>
      </c>
      <c r="C11" s="7">
        <v>14</v>
      </c>
      <c r="D11" s="7">
        <v>24</v>
      </c>
      <c r="E11">
        <f>IF((Boxes!$C$3+(Boxes!$D$3/60))&lt;=(C11+(D11/60)),IF((Boxes!$C$3+(Boxes!$D$3/60))&gt;=(A11+(B11/60)),F11,0),0)</f>
        <v>0</v>
      </c>
      <c r="F11" s="2">
        <v>36</v>
      </c>
      <c r="G11" s="18">
        <v>36.5</v>
      </c>
      <c r="H11" s="18">
        <v>22.05</v>
      </c>
      <c r="I11" s="18">
        <v>12</v>
      </c>
      <c r="J11" s="18">
        <v>7.2</v>
      </c>
      <c r="K11" s="18">
        <v>29</v>
      </c>
      <c r="L11" s="18">
        <v>7.5</v>
      </c>
    </row>
    <row r="12" spans="1:12" ht="12.75">
      <c r="A12">
        <f t="shared" si="0"/>
        <v>14</v>
      </c>
      <c r="B12" s="14">
        <f t="shared" si="1"/>
        <v>25</v>
      </c>
      <c r="C12" s="7">
        <v>15</v>
      </c>
      <c r="D12" s="7">
        <v>18</v>
      </c>
      <c r="E12">
        <f>IF((Boxes!$C$3+(Boxes!$D$3/60))&lt;=(C12+(D12/60)),IF((Boxes!$C$3+(Boxes!$D$3/60))&gt;=(A12+(B12/60)),F12,0),0)</f>
        <v>0</v>
      </c>
      <c r="F12" s="2">
        <v>34</v>
      </c>
      <c r="G12" s="18">
        <v>37</v>
      </c>
      <c r="H12" s="18">
        <v>21.9</v>
      </c>
      <c r="I12" s="18">
        <v>14</v>
      </c>
      <c r="J12" s="18">
        <v>7.3</v>
      </c>
      <c r="K12" s="18">
        <v>31</v>
      </c>
      <c r="L12" s="18">
        <v>7.75</v>
      </c>
    </row>
    <row r="13" spans="1:12" ht="12.75">
      <c r="A13">
        <f t="shared" si="0"/>
        <v>15</v>
      </c>
      <c r="B13" s="14">
        <f t="shared" si="1"/>
        <v>19</v>
      </c>
      <c r="C13" s="7">
        <v>15</v>
      </c>
      <c r="D13" s="7">
        <v>48</v>
      </c>
      <c r="E13">
        <f>IF((Boxes!$C$3+(Boxes!$D$3/60))&lt;=(C13+(D13/60)),IF((Boxes!$C$3+(Boxes!$D$3/60))&gt;=(A13+(B13/60)),F13,0),0)</f>
        <v>0</v>
      </c>
      <c r="F13" s="2">
        <v>32</v>
      </c>
      <c r="G13" s="18">
        <v>37.5</v>
      </c>
      <c r="H13" s="18">
        <v>21.75</v>
      </c>
      <c r="I13" s="18">
        <v>16</v>
      </c>
      <c r="J13" s="18">
        <v>7.4</v>
      </c>
      <c r="K13" s="18">
        <v>33</v>
      </c>
      <c r="L13" s="18">
        <v>8</v>
      </c>
    </row>
    <row r="14" spans="1:12" ht="12.75">
      <c r="A14">
        <f t="shared" si="0"/>
        <v>15</v>
      </c>
      <c r="B14" s="14">
        <f t="shared" si="1"/>
        <v>49</v>
      </c>
      <c r="C14" s="7">
        <v>16</v>
      </c>
      <c r="D14" s="7">
        <v>24</v>
      </c>
      <c r="E14">
        <f>IF((Boxes!$C$3+(Boxes!$D$3/60))&lt;=(C14+(D14/60)),IF((Boxes!$C$3+(Boxes!$D$3/60))&gt;=(A14+(B14/60)),F14,0),0)</f>
        <v>0</v>
      </c>
      <c r="F14" s="2">
        <v>30</v>
      </c>
      <c r="G14" s="18">
        <v>38</v>
      </c>
      <c r="H14" s="18">
        <v>21.6</v>
      </c>
      <c r="I14" s="18">
        <v>18</v>
      </c>
      <c r="J14" s="18">
        <v>7.5</v>
      </c>
      <c r="K14" s="18">
        <v>35</v>
      </c>
      <c r="L14" s="18">
        <v>8.25</v>
      </c>
    </row>
    <row r="15" spans="1:12" ht="12.75">
      <c r="A15">
        <f t="shared" si="0"/>
        <v>16</v>
      </c>
      <c r="B15" s="14">
        <f t="shared" si="1"/>
        <v>25</v>
      </c>
      <c r="C15" s="7">
        <v>16</v>
      </c>
      <c r="D15" s="7">
        <v>54</v>
      </c>
      <c r="E15">
        <f>IF((Boxes!$C$3+(Boxes!$D$3/60))&lt;=(C15+(D15/60)),IF((Boxes!$C$3+(Boxes!$D$3/60))&gt;=(A15+(B15/60)),F15,0),0)</f>
        <v>0</v>
      </c>
      <c r="F15" s="2">
        <v>27</v>
      </c>
      <c r="G15" s="18">
        <v>38.5</v>
      </c>
      <c r="H15" s="18">
        <v>21.45</v>
      </c>
      <c r="I15" s="18">
        <v>20</v>
      </c>
      <c r="J15" s="18">
        <v>7.75</v>
      </c>
      <c r="K15" s="18">
        <v>37</v>
      </c>
      <c r="L15" s="18">
        <v>8.5</v>
      </c>
    </row>
    <row r="16" spans="1:12" ht="12.75">
      <c r="A16">
        <f t="shared" si="0"/>
        <v>16</v>
      </c>
      <c r="B16" s="14">
        <f t="shared" si="1"/>
        <v>55</v>
      </c>
      <c r="C16" s="7">
        <v>17</v>
      </c>
      <c r="D16" s="7">
        <v>36</v>
      </c>
      <c r="E16">
        <f>IF((Boxes!$C$3+(Boxes!$D$3/60))&lt;=(C16+(D16/60)),IF((Boxes!$C$3+(Boxes!$D$3/60))&gt;=(A16+(B16/60)),F16,0),0)</f>
        <v>0</v>
      </c>
      <c r="F16" s="2">
        <v>24</v>
      </c>
      <c r="G16" s="18">
        <v>39</v>
      </c>
      <c r="H16" s="18">
        <v>21.3</v>
      </c>
      <c r="I16" s="18">
        <v>22</v>
      </c>
      <c r="J16" s="18">
        <v>8</v>
      </c>
      <c r="K16" s="18">
        <v>39</v>
      </c>
      <c r="L16" s="18">
        <v>8.75</v>
      </c>
    </row>
    <row r="17" spans="1:12" ht="12.75">
      <c r="A17">
        <f t="shared" si="0"/>
        <v>17</v>
      </c>
      <c r="B17" s="14">
        <f t="shared" si="1"/>
        <v>37</v>
      </c>
      <c r="C17" s="7">
        <v>18</v>
      </c>
      <c r="D17" s="7">
        <v>12</v>
      </c>
      <c r="E17">
        <f>IF((Boxes!$C$3+(Boxes!$D$3/60))&lt;=(C17+(D17/60)),IF((Boxes!$C$3+(Boxes!$D$3/60))&gt;=(A17+(B17/60)),F17,0),0)</f>
        <v>0</v>
      </c>
      <c r="F17" s="2">
        <v>21</v>
      </c>
      <c r="G17" s="18">
        <v>39.5</v>
      </c>
      <c r="H17" s="18">
        <v>21.25</v>
      </c>
      <c r="I17" s="18">
        <v>25</v>
      </c>
      <c r="J17" s="18">
        <v>8.25</v>
      </c>
      <c r="K17" s="18">
        <v>41</v>
      </c>
      <c r="L17" s="18">
        <v>9</v>
      </c>
    </row>
    <row r="18" spans="1:12" ht="12.75">
      <c r="A18">
        <f t="shared" si="0"/>
        <v>18</v>
      </c>
      <c r="B18" s="14">
        <f t="shared" si="1"/>
        <v>13</v>
      </c>
      <c r="C18" s="7">
        <v>18</v>
      </c>
      <c r="D18" s="7">
        <v>54</v>
      </c>
      <c r="E18">
        <f>IF((Boxes!$C$3+(Boxes!$D$3/60))&lt;=(C18+(D18/60)),IF((Boxes!$C$3+(Boxes!$D$3/60))&gt;=(A18+(B18/60)),F18,0),0)</f>
        <v>0</v>
      </c>
      <c r="F18" s="2">
        <v>18</v>
      </c>
      <c r="G18" s="18">
        <v>40</v>
      </c>
      <c r="H18" s="18">
        <v>21</v>
      </c>
      <c r="I18" s="18">
        <v>27</v>
      </c>
      <c r="J18" s="18">
        <v>8.5</v>
      </c>
      <c r="K18" s="18">
        <v>43</v>
      </c>
      <c r="L18" s="18">
        <v>9.5</v>
      </c>
    </row>
    <row r="19" spans="1:12" ht="12.75">
      <c r="A19">
        <f t="shared" si="0"/>
        <v>18</v>
      </c>
      <c r="B19" s="14">
        <f t="shared" si="1"/>
        <v>55</v>
      </c>
      <c r="C19" s="7">
        <v>19</v>
      </c>
      <c r="D19" s="7">
        <v>42</v>
      </c>
      <c r="E19">
        <f>IF((Boxes!$C$3+(Boxes!$D$3/60))&lt;=(C19+(D19/60)),IF((Boxes!$C$3+(Boxes!$D$3/60))&gt;=(A19+(B19/60)),F19,0),0)</f>
        <v>0</v>
      </c>
      <c r="F19" s="2">
        <v>15</v>
      </c>
      <c r="G19" s="18">
        <v>40.5</v>
      </c>
      <c r="H19" s="18">
        <v>18</v>
      </c>
      <c r="I19" s="18">
        <v>30</v>
      </c>
      <c r="J19" s="18">
        <v>8.75</v>
      </c>
      <c r="K19" s="18">
        <v>45</v>
      </c>
      <c r="L19" s="18">
        <v>10</v>
      </c>
    </row>
    <row r="20" spans="1:12" ht="12.75">
      <c r="A20">
        <f t="shared" si="0"/>
        <v>19</v>
      </c>
      <c r="B20" s="14">
        <f t="shared" si="1"/>
        <v>43</v>
      </c>
      <c r="C20" s="7">
        <v>20</v>
      </c>
      <c r="D20" s="7">
        <v>36</v>
      </c>
      <c r="E20">
        <f>IF((Boxes!$C$3+(Boxes!$D$3/60))&lt;=(C20+(D20/60)),IF((Boxes!$C$3+(Boxes!$D$3/60))&gt;=(A20+(B20/60)),F20,0),0)</f>
        <v>0</v>
      </c>
      <c r="F20" s="2">
        <v>12</v>
      </c>
      <c r="G20" s="18">
        <v>41</v>
      </c>
      <c r="H20" s="18">
        <v>15</v>
      </c>
      <c r="I20" s="18">
        <v>33</v>
      </c>
      <c r="J20" s="18">
        <v>9</v>
      </c>
      <c r="K20" s="18"/>
      <c r="L20" s="18"/>
    </row>
    <row r="21" spans="1:12" ht="12.75">
      <c r="A21">
        <f t="shared" si="0"/>
        <v>20</v>
      </c>
      <c r="B21" s="14">
        <f t="shared" si="1"/>
        <v>37</v>
      </c>
      <c r="C21" s="7">
        <v>21</v>
      </c>
      <c r="D21" s="7">
        <v>30</v>
      </c>
      <c r="E21">
        <f>IF((Boxes!$C$3+(Boxes!$D$3/60))&lt;=(C21+(D21/60)),IF((Boxes!$C$3+(Boxes!$D$3/60))&gt;=(A21+(B21/60)),F21,0),0)</f>
        <v>0</v>
      </c>
      <c r="F21" s="2">
        <v>9</v>
      </c>
      <c r="G21" s="18">
        <v>41.5</v>
      </c>
      <c r="H21" s="18">
        <v>12</v>
      </c>
      <c r="I21" s="18">
        <v>35</v>
      </c>
      <c r="J21" s="18">
        <v>9.25</v>
      </c>
      <c r="K21" s="19"/>
      <c r="L21" s="19"/>
    </row>
    <row r="22" spans="1:12" ht="12.75">
      <c r="A22">
        <f t="shared" si="0"/>
        <v>21</v>
      </c>
      <c r="B22" s="14">
        <f t="shared" si="1"/>
        <v>31</v>
      </c>
      <c r="C22" s="7">
        <v>22</v>
      </c>
      <c r="D22" s="7">
        <v>30</v>
      </c>
      <c r="E22">
        <f>IF((Boxes!$C$3+(Boxes!$D$3/60))&lt;=(C22+(D22/60)),IF((Boxes!$C$3+(Boxes!$D$3/60))&gt;=(A22+(B22/60)),F22,0),0)</f>
        <v>0</v>
      </c>
      <c r="F22" s="2">
        <v>6</v>
      </c>
      <c r="G22" s="18">
        <v>42</v>
      </c>
      <c r="H22" s="18">
        <v>9</v>
      </c>
      <c r="I22" s="18">
        <v>37</v>
      </c>
      <c r="J22" s="18">
        <v>9.5</v>
      </c>
      <c r="K22" s="19"/>
      <c r="L22" s="19"/>
    </row>
    <row r="23" spans="1:12" ht="12.75">
      <c r="A23">
        <f t="shared" si="0"/>
        <v>22</v>
      </c>
      <c r="B23" s="14">
        <f t="shared" si="1"/>
        <v>31</v>
      </c>
      <c r="C23" s="7">
        <v>23</v>
      </c>
      <c r="D23" s="7">
        <v>36</v>
      </c>
      <c r="E23">
        <f>IF((Boxes!$C$3+(Boxes!$D$3/60))&lt;=(C23+(D23/60)),IF((Boxes!$C$3+(Boxes!$D$3/60))&gt;=(A23+(B23/60)),F23,0),0)</f>
        <v>0</v>
      </c>
      <c r="F23" s="2">
        <v>3</v>
      </c>
      <c r="G23" s="18">
        <v>42.5</v>
      </c>
      <c r="H23" s="18">
        <v>6</v>
      </c>
      <c r="I23" s="18">
        <v>39</v>
      </c>
      <c r="J23" s="18">
        <v>9.75</v>
      </c>
      <c r="K23" s="19"/>
      <c r="L23" s="19"/>
    </row>
    <row r="24" spans="1:12" ht="12.75">
      <c r="A24">
        <f t="shared" si="0"/>
        <v>23</v>
      </c>
      <c r="B24" s="14">
        <f t="shared" si="1"/>
        <v>37</v>
      </c>
      <c r="C24">
        <v>99</v>
      </c>
      <c r="D24" s="14">
        <v>99</v>
      </c>
      <c r="E24">
        <f>IF((Boxes!$C$3+(Boxes!$D$3/60))&lt;=(C24+(D24/60)),IF((Boxes!$C$3+(Boxes!$D$3/60))&gt;=(A24+(B24/60)),F24,0),0)</f>
        <v>0</v>
      </c>
      <c r="F24" s="2">
        <v>0</v>
      </c>
      <c r="G24" s="18">
        <v>43</v>
      </c>
      <c r="H24" s="18">
        <v>3</v>
      </c>
      <c r="I24" s="18">
        <v>40</v>
      </c>
      <c r="J24" s="18">
        <v>10</v>
      </c>
      <c r="K24" s="19"/>
      <c r="L24" s="19"/>
    </row>
    <row r="25" spans="7:12" ht="12.75">
      <c r="G25" s="18">
        <v>43.01</v>
      </c>
      <c r="H25" s="18">
        <v>0</v>
      </c>
      <c r="I25" s="18"/>
      <c r="J25" s="18"/>
      <c r="K25" s="19"/>
      <c r="L25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Hammock</dc:creator>
  <cp:keywords/>
  <dc:description/>
  <cp:lastModifiedBy>brian grassi</cp:lastModifiedBy>
  <dcterms:created xsi:type="dcterms:W3CDTF">2003-10-28T21:45:34Z</dcterms:created>
  <dcterms:modified xsi:type="dcterms:W3CDTF">2004-01-13T05:34:15Z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277262213</vt:i4>
  </property>
  <property fmtid="{D5CDD505-2E9C-101B-9397-08002B2CF9AE}" pid="3" name="_EmailSubject">
    <vt:lpwstr>xls's</vt:lpwstr>
  </property>
  <property fmtid="{D5CDD505-2E9C-101B-9397-08002B2CF9AE}" pid="4" name="_AuthorEmail">
    <vt:lpwstr>matt.hammock@cox.net</vt:lpwstr>
  </property>
  <property fmtid="{D5CDD505-2E9C-101B-9397-08002B2CF9AE}" pid="5" name="_AuthorEmailDisplayName">
    <vt:lpwstr>Matt</vt:lpwstr>
  </property>
  <property fmtid="{D5CDD505-2E9C-101B-9397-08002B2CF9AE}" pid="6" name="_PreviousAdHocReviewCycleID">
    <vt:i4>-680141816</vt:i4>
  </property>
</Properties>
</file>